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 RESUMO" sheetId="1" r:id="rId1"/>
    <sheet name="TEC MECÂNICO EM REFRIGERAÇÃO" sheetId="2" r:id="rId2"/>
    <sheet name="TÉCNICO AUTOMAÇÃO" sheetId="3" r:id="rId3"/>
    <sheet name="SUPERVISOR TECNICO" sheetId="4" r:id="rId4"/>
    <sheet name="ENGENHEIRO ESP REFRIGERAÇÃO" sheetId="5" r:id="rId5"/>
    <sheet name="AJUDANTE ESPECIALIZADO" sheetId="6" r:id="rId6"/>
    <sheet name="UNIFORMES" sheetId="7" r:id="rId7"/>
    <sheet name="FERRAMENTAS E EQUIP" sheetId="8" r:id="rId8"/>
    <sheet name="EPI" sheetId="9" r:id="rId9"/>
    <sheet name="ENC SOCIAIS" sheetId="10" r:id="rId10"/>
    <sheet name="BDI" sheetId="11" r:id="rId11"/>
    <sheet name="EQUIPAMENTOS" sheetId="12" r:id="rId12"/>
  </sheets>
  <definedNames>
    <definedName name="_xlnm.Print_Area" localSheetId="10">'BDI'!$B$2:$H$23</definedName>
    <definedName name="_xlnm.Print_Area" localSheetId="9">'ENC SOCIAIS'!$B$1:$H$43</definedName>
    <definedName name="_xlnm.Print_Area" localSheetId="8">'EPI'!$A$1:$G$37</definedName>
    <definedName name="_xlnm.Print_Area" localSheetId="11">'EQUIPAMENTOS'!$B$2:$G$66</definedName>
    <definedName name="_xlnm.Print_Area" localSheetId="7">'FERRAMENTAS E EQUIP'!$A$1:$H$94</definedName>
    <definedName name="_xlnm.Print_Area" localSheetId="0">'PLANILHA RESUMO'!$A$1:$F$32</definedName>
    <definedName name="_xlnm.Print_Area" localSheetId="3">'SUPERVISOR TECNICO'!$A$1:$I$96</definedName>
    <definedName name="_xlnm.Print_Area" localSheetId="6">'UNIFORMES'!$A$1:$G$27</definedName>
    <definedName name="Print_Area_0" localSheetId="3">'SUPERVISOR TECNICO'!$A$1:$I$96</definedName>
    <definedName name="Print_Area_0_0" localSheetId="3">'SUPERVISOR TECNICO'!$A$1:$I$96</definedName>
    <definedName name="Print_Area_0_0_0" localSheetId="3">'SUPERVISOR TECNICO'!$A$1:$I$96</definedName>
    <definedName name="Print_Area_0_0_0_0" localSheetId="3">'SUPERVISOR TECNICO'!$A$1:$I$96</definedName>
    <definedName name="_xlnm.Print_Titles" localSheetId="5">'AJUDANTE ESPECIALIZADO'!$1:$6</definedName>
    <definedName name="_xlnm.Print_Titles" localSheetId="4">'ENGENHEIRO ESP REFRIGERAÇÃO'!$1:$6</definedName>
    <definedName name="_xlnm.Print_Titles" localSheetId="8">'EPI'!$1:$2</definedName>
    <definedName name="_xlnm.Print_Titles" localSheetId="11">'EQUIPAMENTOS'!$2:$6</definedName>
    <definedName name="_xlnm.Print_Titles" localSheetId="7">'FERRAMENTAS E EQUIP'!$2:$5</definedName>
    <definedName name="_xlnm.Print_Titles" localSheetId="3">'SUPERVISOR TECNICO'!$1:$6</definedName>
    <definedName name="_xlnm.Print_Titles" localSheetId="1">'TEC MECÂNICO EM REFRIGERAÇÃO'!$1:$6</definedName>
    <definedName name="_xlnm.Print_Titles" localSheetId="2">'TÉCNICO AUTOMAÇÃO'!$1:$6</definedName>
  </definedNames>
  <calcPr fullCalcOnLoad="1" fullPrecision="0"/>
</workbook>
</file>

<file path=xl/sharedStrings.xml><?xml version="1.0" encoding="utf-8"?>
<sst xmlns="http://schemas.openxmlformats.org/spreadsheetml/2006/main" count="1208" uniqueCount="555">
  <si>
    <t>(A) PLANILHA DE MÃO DE OBRA</t>
  </si>
  <si>
    <t>ITEM</t>
  </si>
  <si>
    <t>PROFISSIONAIS</t>
  </si>
  <si>
    <t>UNIDADE</t>
  </si>
  <si>
    <t>QUANTIDADE</t>
  </si>
  <si>
    <t>VALOR UNITÁRIO MENSAL</t>
  </si>
  <si>
    <t>POSTO - 44H</t>
  </si>
  <si>
    <t>AJUDANTE ESPECIALIZADO</t>
  </si>
  <si>
    <t>VALOR PARCIAL MENSAL - MÃO DE OBRA</t>
  </si>
  <si>
    <t>VALOR MENSAL - MÃO DE OBRA COM TRIBUTOS/TAXAS (A)</t>
  </si>
  <si>
    <t>(B) PLANILHA DE MATERIAL</t>
  </si>
  <si>
    <t>CJ</t>
  </si>
  <si>
    <t>VALOR PARCIAL MENSAL - MATERIAL</t>
  </si>
  <si>
    <t>VALOR MENSAL - MATERIAL COM TRIBUTOS/TAXAS (B)</t>
  </si>
  <si>
    <t>VALOR ANUAL</t>
  </si>
  <si>
    <t>OBS 1 : NO VALOR UNITÁRIO MENSAL JÁ ESTÁ INCLUSO: ENCARGOS SOCIAIS/ TAXA ADMINISTRATIVA/LUCRO OPERACIONAL.</t>
  </si>
  <si>
    <t>VALOR  MENSAL</t>
  </si>
  <si>
    <t>Discriminação dos Serviços (dados referentes à contratação)</t>
  </si>
  <si>
    <t>Descrição do serviço</t>
  </si>
  <si>
    <t>Unidade de Medida</t>
  </si>
  <si>
    <t>Posto</t>
  </si>
  <si>
    <t>Disponibilização do serviço</t>
  </si>
  <si>
    <t>Quantidade de profissionais por posto</t>
  </si>
  <si>
    <t>Quantidade total a contratar (em função da unidade de medida)</t>
  </si>
  <si>
    <t>Nº de meses de execução contratual</t>
  </si>
  <si>
    <t>MÃO DE OBRA VINCULADA À EXECUÇÃO CONTRATUAL</t>
  </si>
  <si>
    <t>Categoria profissional</t>
  </si>
  <si>
    <t>Aux. Técnico - Ass. de Engenharia</t>
  </si>
  <si>
    <t>Salário normativo da categoria profissional</t>
  </si>
  <si>
    <t>Data base da categoria (mês)</t>
  </si>
  <si>
    <t>Convenção Coletiva de referência</t>
  </si>
  <si>
    <t>Valor da hora:</t>
  </si>
  <si>
    <t>Jornada de trabalho:</t>
  </si>
  <si>
    <t>ITEM 01 – COMPOSIÇÃO DA REMUNERAÇÃO</t>
  </si>
  <si>
    <t>R$</t>
  </si>
  <si>
    <t>Salário base</t>
  </si>
  <si>
    <t>Total da remuneração:</t>
  </si>
  <si>
    <t>ITEM 02 – ENCARGOS INCIDENTES SOBRE A REMUNERAÇÃO</t>
  </si>
  <si>
    <t>GRUPO A – ENCARGOS PREVIDENCIÁRIOS E FGTS</t>
  </si>
  <si>
    <t>%</t>
  </si>
  <si>
    <t>INSS</t>
  </si>
  <si>
    <t>SALÁRIO-EDUCAÇÃO</t>
  </si>
  <si>
    <t>INCRA</t>
  </si>
  <si>
    <t>SENAI, SENAC, SENAT</t>
  </si>
  <si>
    <t>SESI, SESC, SEST</t>
  </si>
  <si>
    <t>SEBRAE</t>
  </si>
  <si>
    <t>RAT</t>
  </si>
  <si>
    <t>FAP</t>
  </si>
  <si>
    <t>FGTS</t>
  </si>
  <si>
    <t>Total:</t>
  </si>
  <si>
    <t>GRUPO B – 13º SALÁRIO E ADICIONAL DE FÉRIAS</t>
  </si>
  <si>
    <t>13º Salário</t>
  </si>
  <si>
    <t>Adicional de Férias</t>
  </si>
  <si>
    <t>GRUPO C – RESCISÕES</t>
  </si>
  <si>
    <t>Aviso prévio indenizado</t>
  </si>
  <si>
    <t>Aviso prévio trabalhado</t>
  </si>
  <si>
    <t>GRUPO D – REPOSIÇÃO DO PROFISSIONAL AUSENTE</t>
  </si>
  <si>
    <t>Licença paternidade</t>
  </si>
  <si>
    <t>Auxílio-doença</t>
  </si>
  <si>
    <t>Acidente de trabalho</t>
  </si>
  <si>
    <t>Faltas legais</t>
  </si>
  <si>
    <t>Faltista (13º e férias)</t>
  </si>
  <si>
    <t>Férias</t>
  </si>
  <si>
    <t>Substituto da licença maternidade (13º e férias)</t>
  </si>
  <si>
    <t>GRUPO E – INCIDÊNCIAS DO GRUPO A</t>
  </si>
  <si>
    <t>Incidências de A sobre B+C+D</t>
  </si>
  <si>
    <t>GRUPO F – FGTS RESCISÓRIO</t>
  </si>
  <si>
    <t>FGTS – multa rescisória</t>
  </si>
  <si>
    <t>GRUPO G – FGTS – ACIDENTE DE TRABALHO</t>
  </si>
  <si>
    <t>FGTS – acidente de trabalho</t>
  </si>
  <si>
    <t>ITEM 02 – TOTAL</t>
  </si>
  <si>
    <t>Total dos Encargos Incidentes sobre a Remuneração:</t>
  </si>
  <si>
    <t>ITEM 03 – BENEFÍCIOS</t>
  </si>
  <si>
    <t>BENEFÍCIOS TRABALHISTAS</t>
  </si>
  <si>
    <t>Vale-transporte</t>
  </si>
  <si>
    <t>Qtde dias/mês</t>
  </si>
  <si>
    <t>Auxílio alimentação</t>
  </si>
  <si>
    <t>PAT</t>
  </si>
  <si>
    <t>Auxilio - Creche</t>
  </si>
  <si>
    <t>ITEM 04 – INSUMOS E OUTROS COMPONENTES</t>
  </si>
  <si>
    <t>GRUPO A – INSUMOS</t>
  </si>
  <si>
    <t>Uniformes</t>
  </si>
  <si>
    <t>EPI</t>
  </si>
  <si>
    <t>GRUPO B – OUTROS COMPONENTES</t>
  </si>
  <si>
    <t>Taxa administrativa</t>
  </si>
  <si>
    <t>Lucro Operacional</t>
  </si>
  <si>
    <t>RESUMO GERAL DO PREÇO MENSAL</t>
  </si>
  <si>
    <t>Montante A (Remuneração + Encargos Incidentes):</t>
  </si>
  <si>
    <t>Montante B (Benefícios Trabalhistas + Insumos e Outros Componentes):</t>
  </si>
  <si>
    <t>Valor Unitário Mensal:</t>
  </si>
  <si>
    <t>Mecânico em Refrigeração</t>
  </si>
  <si>
    <t>Ferramentas</t>
  </si>
  <si>
    <t>RESUMO GERAL DO PREÇO  MENSAL</t>
  </si>
  <si>
    <t>Salário-educação</t>
  </si>
  <si>
    <t>UNIFORMES</t>
  </si>
  <si>
    <t>UNIFORME</t>
  </si>
  <si>
    <t>FONTE</t>
  </si>
  <si>
    <t>UNID.</t>
  </si>
  <si>
    <t xml:space="preserve">CUSTO UNITÁRIO    </t>
  </si>
  <si>
    <t>QTDE.</t>
  </si>
  <si>
    <t>VIDA ÚTIL   (MESES)</t>
  </si>
  <si>
    <t xml:space="preserve">CUSTO MENSAL    </t>
  </si>
  <si>
    <t>COTAÇÃO</t>
  </si>
  <si>
    <t>CAMISA SOCIAL MANGA CURTA EM CEDROFIL AZUL CLARO</t>
  </si>
  <si>
    <t>UNID</t>
  </si>
  <si>
    <t>CUSTO TOTAL MENSAL (R$)</t>
  </si>
  <si>
    <t>BATA MANGA CURTA E CALÇA PIJAMA EM BRIM PESADO PROFISSIONAL - COR CINZA</t>
  </si>
  <si>
    <t>EPI - EQUIPAMENTO DE PROTEÇÃO INDIVIDUAL</t>
  </si>
  <si>
    <t>EQUIPAMENTO DE PROTEÇÃO INDIVIDUAL</t>
  </si>
  <si>
    <t>PAR</t>
  </si>
  <si>
    <t>OBS.: CUSTO RELATIVO AO EPI DE 01 FUNCIONÁRIO.</t>
  </si>
  <si>
    <t>CUSTO TOTAL MENSAL</t>
  </si>
  <si>
    <t>Serviços de Engenharia</t>
  </si>
  <si>
    <t>VALOR TOTAL MENSAL (A+B)  COM TAXAS/TRIBUTOS  - ( MÃO DE OBRA + MATERIAIS)</t>
  </si>
  <si>
    <t>Serviços de Ajudante Especializado</t>
  </si>
  <si>
    <t>Ajudante Especializado</t>
  </si>
  <si>
    <t xml:space="preserve">O salário normativo da categoria foi elaborado com base na Lei 4.950A de 22/04/1966. Os demais beneficios foram definidos utilizando a Convenção Coletiva de Trabalho do SINDICATO DOS TRABALHADORES NAS INDUSTRIAS METALURGICA, MECANICA E DE MATERIAL ELETRICO NO ESTADO DE PERNAMBUCO (REGISTRO NO MTE.  PE001381/2017, DATA:26/10/2017) </t>
  </si>
  <si>
    <t>PLANILHA DE CUSTOS E FORMAÇÃO DE PREÇOS</t>
  </si>
  <si>
    <t>SIMMEPE - REGISTRO NO MTE. PE001381/2017 - 26/10/2017.</t>
  </si>
  <si>
    <t>TRIBUTOS - COFINS (3%) + ISS (5%) + PIS (0,65%) + CPRB (0,00%) = 8,65%</t>
  </si>
  <si>
    <t>I -  MANUTENÇÃO (MÃO DE OBRA + MATERIAIS) - SEM DESONERAÇÃO</t>
  </si>
  <si>
    <t>BDI(EP) = ((((1+Ef)x(1+Ac)x(1+L)x(1+R))/(1-T))-1)x100%</t>
  </si>
  <si>
    <t>Onde:</t>
  </si>
  <si>
    <t>BDI</t>
  </si>
  <si>
    <t>=</t>
  </si>
  <si>
    <t>% Adotado</t>
  </si>
  <si>
    <t>BDI dos serviços de operação de máquinas e equipamentos e manutenção preditiva, preventiva e corretiva</t>
  </si>
  <si>
    <t>AC</t>
  </si>
  <si>
    <t>ADMINISTRAÇÃO CENTRAL</t>
  </si>
  <si>
    <r>
      <t>=</t>
    </r>
    <r>
      <rPr>
        <sz val="11"/>
        <color indexed="55"/>
        <rFont val="Calibri"/>
        <family val="2"/>
      </rPr>
      <t>∑</t>
    </r>
  </si>
  <si>
    <t>Administração central (manutenção da sede da empresa)</t>
  </si>
  <si>
    <t>AC01</t>
  </si>
  <si>
    <t>Despesas Administrativas</t>
  </si>
  <si>
    <t>AC02</t>
  </si>
  <si>
    <t>Outros</t>
  </si>
  <si>
    <t>L</t>
  </si>
  <si>
    <t>LUCRO</t>
  </si>
  <si>
    <t>Lucro líquido do empreendimento</t>
  </si>
  <si>
    <t>L01</t>
  </si>
  <si>
    <t>Lucro</t>
  </si>
  <si>
    <t>DF</t>
  </si>
  <si>
    <t>DESPESAS FINANCEIRAS</t>
  </si>
  <si>
    <t>Despesas financeiras decorrentes da execução do contrato</t>
  </si>
  <si>
    <t>DF 01</t>
  </si>
  <si>
    <t>Despesas Financeiras</t>
  </si>
  <si>
    <t>R</t>
  </si>
  <si>
    <t>SEGUROS, RISCOS E GARANTIAS</t>
  </si>
  <si>
    <t>Seguros, Taxa de riscos e garantias do empreendimento</t>
  </si>
  <si>
    <t>R01</t>
  </si>
  <si>
    <t>Seguros</t>
  </si>
  <si>
    <t>R02</t>
  </si>
  <si>
    <t>Garantias</t>
  </si>
  <si>
    <t>COFINS</t>
  </si>
  <si>
    <t xml:space="preserve">R03 </t>
  </si>
  <si>
    <t>Riscos</t>
  </si>
  <si>
    <t>PIS</t>
  </si>
  <si>
    <t>T</t>
  </si>
  <si>
    <t>TRIBUTOS</t>
  </si>
  <si>
    <t>Tributos sobre o faturamento</t>
  </si>
  <si>
    <t>T01</t>
  </si>
  <si>
    <t>ISS</t>
  </si>
  <si>
    <t>ISS (RECIFE)</t>
  </si>
  <si>
    <t>T02</t>
  </si>
  <si>
    <t>PIS Empresa sem desoneração não optante do simples nacional</t>
  </si>
  <si>
    <t>T03</t>
  </si>
  <si>
    <t>COFINS Empresa sem desoneração e não optante do simples nacional</t>
  </si>
  <si>
    <t>T04</t>
  </si>
  <si>
    <t>CPRB (INSS)</t>
  </si>
  <si>
    <t>CONTRIBUIÇÃO PREVIDENCIÁRIA SOBRE A RECEITA BRUTA - Empresa não optante do simples nacional e sem desoneração</t>
  </si>
  <si>
    <t>BDI =</t>
  </si>
  <si>
    <t>ENCARGOS SOCIAIS SOBRE MÃO DE OBRA (BDI SEM DESONERAÇÃO)</t>
  </si>
  <si>
    <t>CÓDIGO</t>
  </si>
  <si>
    <t>DESCRIÇÃO</t>
  </si>
  <si>
    <t>HORISTA %</t>
  </si>
  <si>
    <t>MENSALISTA %</t>
  </si>
  <si>
    <t>GRUPO A</t>
  </si>
  <si>
    <t>A1</t>
  </si>
  <si>
    <t>A2</t>
  </si>
  <si>
    <t>SESI</t>
  </si>
  <si>
    <t>A3</t>
  </si>
  <si>
    <t>SENAI</t>
  </si>
  <si>
    <t>A4</t>
  </si>
  <si>
    <t>A5</t>
  </si>
  <si>
    <t>A6</t>
  </si>
  <si>
    <t>Salário Educação</t>
  </si>
  <si>
    <t>A7</t>
  </si>
  <si>
    <t>A8</t>
  </si>
  <si>
    <t>A9</t>
  </si>
  <si>
    <t>SECONCI</t>
  </si>
  <si>
    <t>A</t>
  </si>
  <si>
    <t>Total de Encargos Sociais Básicos</t>
  </si>
  <si>
    <t>GRUPO B</t>
  </si>
  <si>
    <t>B1</t>
  </si>
  <si>
    <t>Repouso Semanal Remunerado</t>
  </si>
  <si>
    <t>B2</t>
  </si>
  <si>
    <t>Feriados</t>
  </si>
  <si>
    <t>B3</t>
  </si>
  <si>
    <t>Auxílio Enfermidade</t>
  </si>
  <si>
    <t>B4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</si>
  <si>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</si>
  <si>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</si>
  <si>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</si>
  <si>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</si>
  <si>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</si>
  <si>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</si>
  <si>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</si>
  <si>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do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</si>
  <si>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</si>
  <si>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</si>
  <si>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</si>
  <si>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</si>
  <si>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</si>
  <si>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</si>
  <si>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</si>
  <si>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</si>
  <si>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C2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</si>
  <si>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</si>
  <si>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</si>
  <si>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</si>
  <si>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</si>
  <si>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</si>
  <si>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</si>
  <si>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</si>
  <si>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de Encargos Sociais que não recebem Incidências de A</t>
  </si>
  <si>
    <t>GRUPO D</t>
  </si>
  <si>
    <t>D1</t>
  </si>
  <si>
    <t>Reincidência de Grupo A sobre Grupo B</t>
  </si>
  <si>
    <t>D2</t>
  </si>
  <si>
    <t>Reincidência de Grupo A sobre Aviso Prévio Trabalhado e Reinscidência do FGTS sobre Aviso Prévio Indenizado</t>
  </si>
  <si>
    <t>D</t>
  </si>
  <si>
    <t>Total de Reincidências de um grupo sobre o outro</t>
  </si>
  <si>
    <t>GRUPO E</t>
  </si>
  <si>
    <t>E1</t>
  </si>
  <si>
    <t>E</t>
  </si>
  <si>
    <t>Total dos Encargos Sociais Complementares</t>
  </si>
  <si>
    <t>TOTAL (A+B+C+D+E)</t>
  </si>
  <si>
    <t>Seguro contra acidentes do trabalho (RAT =3 e FAT = 1)</t>
  </si>
  <si>
    <t>OBS 2: PARA ELABORAÇÃO DOS PREÇOS DA MÃO DE OBRA FORAM UTILIZADOS A LEI 4.950A E A CONVENÇÃO SIMMEPE MTE PE001381 DE 24/10/2017.</t>
  </si>
  <si>
    <t>Salário normativo da categoria profissional - Base SINAPI - maio/2018 - COD SINAPI 00000532</t>
  </si>
  <si>
    <t>Cinto de segurança tipo paraquedista, ancoragem em três pontos, confeccionado em cadarço de poliéster, com ajustes em fivelas metálicas de engate rápido.</t>
  </si>
  <si>
    <t>Capacete com aba frontal com carneira em tecido, com espuma de poliéster e catraca de ajuste rápido.</t>
  </si>
  <si>
    <t>Avental de raspa de couro, com fixação na cintura e pescoço, com ajustes em fivelas.</t>
  </si>
  <si>
    <t>Trava queda retrátil de 5,0m em fita de 45,0 mm em material sintético com costura tripla, dotado de absorvedor de energia, conector oval classe B, sistema de distorção, e conector trava dupla classe.</t>
  </si>
  <si>
    <t>Óculos de segurança ampla visão, incolor e antiembaçante.</t>
  </si>
  <si>
    <t>Botina de couro de cadarço, com biqueira de plástico.</t>
  </si>
  <si>
    <t>Respirador semi facial para purificação de ar, contra poeiras e vapores orgânicos, com filtro.</t>
  </si>
  <si>
    <t>Luva de segurança, confeccionada em vaqueta, espessura de 6,0mm, curtida ao cromo, com reforço na palma e dedos.</t>
  </si>
  <si>
    <t>Protetor auricular tipo concha circum-auricular, atenuação mínima NRRsf de 20Db.</t>
  </si>
  <si>
    <t>UABS  – Unidade de Aquisição de Bens e Serviços
Fone: (55 81) 2101-8225
Rua Tabaiares, 360, Ilha do Retiro, Recife-PE</t>
  </si>
  <si>
    <t>COMPOSIÇÃO DO BDI</t>
  </si>
  <si>
    <t>COMPOSIÇÃO DE ENCARGOS SOCIAIS</t>
  </si>
  <si>
    <t>Prestação de Serviços de Manutenção Preventiva e Corretiva, em sistema tipo VRF, Splitão Inverter, aparelhos modelo Split e ACJ, instalados na sede do SEBRAE/PE</t>
  </si>
  <si>
    <t>TÉCNICO AUTOMAÇÃO</t>
  </si>
  <si>
    <t>SUPERVISOR TÉCNICO</t>
  </si>
  <si>
    <t>TÉCNICO MECÂNICO DE REFRIGERAÇÃO</t>
  </si>
  <si>
    <t>ENGENHEIRO MECÂNICO ESP. REFRIGERAÇÃO</t>
  </si>
  <si>
    <t>Serviços de Técnico Mecânico em Refrigeração</t>
  </si>
  <si>
    <t>Serviços de Técnico Automação</t>
  </si>
  <si>
    <t>RELAÇÃO DE FERRAMENTAS</t>
  </si>
  <si>
    <t>QUANT</t>
  </si>
  <si>
    <t>Alicate Amperímetro capacidade de medição: Corrente CA: 400A, Tensão AC/CC: 600V, Resistência: Maior que 1KΩ, Continuidade, resposta CA TRUE-RMS, classificação categoria: CATIII/600V – CAT IV/300V, Fluke, Minipa ou equivalente técnico.</t>
  </si>
  <si>
    <t>Un</t>
  </si>
  <si>
    <t>Aspirador de pó e água profissional 1300 W</t>
  </si>
  <si>
    <t>Balança digital, capacidade de 5 g a 30 kg</t>
  </si>
  <si>
    <t>Bomba de vácuo de alta capacidade de vazão para uso em sistemas com gás R22 e R134a, com motor de 1,5 a 2CV, filtro de óleo e vacuômetro. Capacidade nominal de deslocamento de 15 a 20 ft3/min.  Vácuo máximo de 650mm de Hg. Inclusive mangueiras, válvulas e conexões.</t>
  </si>
  <si>
    <t xml:space="preserve">Chave de teste sonora e luminosa, detectora de tensão e voltagem </t>
  </si>
  <si>
    <t>Carregador de Pilha 1,5 V e Bateria 9 V</t>
  </si>
  <si>
    <t>Capacímetro Digital Display Lcd 3 Dígitos.</t>
  </si>
  <si>
    <t>Compressor de ar comprimido para pintura com pistola de 120Lbs/pol²</t>
  </si>
  <si>
    <t>Detector de Vazamentos, para CFC e HCFC</t>
  </si>
  <si>
    <t>Escada de Alumínio com 7 degraus</t>
  </si>
  <si>
    <t>Esmerilhadeira profissional 720W Bosch ou equivalente.</t>
  </si>
  <si>
    <t>Extensão Elétrica – 20 m</t>
  </si>
  <si>
    <t>Furadeira de impacto elétrica profissional, 600 a 700 W de potência, capacidade de perfuração mínima de 20 mm (concreto), 13 mm (aço) e 35 mm (madeira), mandril de ½  ou 5/8”, inclusive cabo e chave. Marca de referência: Bosch ou equivalente.</t>
  </si>
  <si>
    <t>Manifold (conjunto completo) para gás R410a, com mangueira de 150 cm</t>
  </si>
  <si>
    <t>Manifold (conjunto completo) para gás R22, com mangueira de 150 cm</t>
  </si>
  <si>
    <t>Manifold (conjunto completo) para 134a, com mangueira de 150 cm, exclusivo chillers</t>
  </si>
  <si>
    <t>Multímetro digital capacidade de medição: Tensão AC/CC: 600V, milivolts, continuidade, resistência, diodo, capacitância, corrente DC, frequência. Resposta CA TRUE-RMS, classificação categoria: CATIII/600V, Fluke, Minipa ou equivalente.</t>
  </si>
  <si>
    <t>Pente de Aletas com 6 pontas</t>
  </si>
  <si>
    <t>Pistola De Pintura Alta Pressão Dupla Ação 1litro Bico 2,0mm</t>
  </si>
  <si>
    <t>Recolhedoras de Fluído Refrigerante, para R22, 134a e 407c</t>
  </si>
  <si>
    <t>Relógio Termo-higrômetro, digital</t>
  </si>
  <si>
    <t xml:space="preserve">Serra copo para aço ( 30, 38, 51 e 57mm), com suportes para furadeira; </t>
  </si>
  <si>
    <t>Solda oxi-acetileno – conjunto completo com carrinho; reguladores de pressão; maçarico com extensões nº 4 e nº 6; válvula anti-retrocesso para maçarico; mangueiras gêmeas com 5 metros; e adaptadores</t>
  </si>
  <si>
    <t>Termômetro Infravermelho, digital, com mira laser.</t>
  </si>
  <si>
    <t>Vacuômetro, digital</t>
  </si>
  <si>
    <t>Alicate Multifucional 7" - Isolada NR10, Gedore Linha JC ou equivalente</t>
  </si>
  <si>
    <t>Alicate Universal 8" - Isolada NR10, Gedore Linha JC  ou equivalente</t>
  </si>
  <si>
    <t>Alicate de Corte 6" - Isolada NR10, Gedore Linha JC  ou compativel</t>
  </si>
  <si>
    <t>Alicate de bico meia cana reto longo 8" - Isolada NR10, Gedore Linha JC  ou equivalente</t>
  </si>
  <si>
    <t>Alicate de bico meia cana curvo longo 8" - Isolada NR10, Gedore Linha JC  ou equivalente</t>
  </si>
  <si>
    <t>Alicate de Pressão 10" Gedore ou equivalente</t>
  </si>
  <si>
    <t>Alicate de Pressão Duplo Mordente 10", Gedore ou equivalente</t>
  </si>
  <si>
    <t>Alicate Rebitador</t>
  </si>
  <si>
    <t>Chave de Fenda 3mm, Gedore ou equivalente</t>
  </si>
  <si>
    <t>Chave de Fenda 5,5mm, Gedore ou equivalente</t>
  </si>
  <si>
    <t>Chave de Fenda 8mm, Gedore ou equivalente</t>
  </si>
  <si>
    <t>Chave de Fenda 10mm, Gedore ou equivalente</t>
  </si>
  <si>
    <t>Chave de Fenda 4mm toco, Gedore ou equivalente</t>
  </si>
  <si>
    <t>Chave de Fenda Cruzada PH1, Gedore ou equivalente</t>
  </si>
  <si>
    <t>Chave de Fenda Cruzada PH2, Gedore ou equivalente</t>
  </si>
  <si>
    <t>Chave de Fenda Cruzada PH3, Gedore ou equivalente</t>
  </si>
  <si>
    <t>Chave de Fenda Cruzada PH4, Gedore ou equivalente</t>
  </si>
  <si>
    <t>Chave de Fenda Cruzada PH2 toco, Gedore ou equivalente</t>
  </si>
  <si>
    <t>Chave Catraca (conjunto de 4 peças) – 1/4”, 3/8”, 3/16” e 5/16”</t>
  </si>
  <si>
    <t>Chave Allen de 2 a 10mm</t>
  </si>
  <si>
    <t>Chave Allen de 3/32" a 3/8"</t>
  </si>
  <si>
    <t>Chave Allen 3/4"</t>
  </si>
  <si>
    <t>Chave Ajustavel 8", Gedore ou equivalente</t>
  </si>
  <si>
    <t>Chave Ajustavel 12", Gedore ou equivalente</t>
  </si>
  <si>
    <t>Chave Ajustavel 15", Gedore ou equivalente</t>
  </si>
  <si>
    <t>Chave para Tubos 10", Gedore ou equivalente</t>
  </si>
  <si>
    <t>Chave para Tubos 24", Gedore ou equivalente</t>
  </si>
  <si>
    <t>Talhadeira com empunhadura – 300 e 350mm, Gedore ou equivalente</t>
  </si>
  <si>
    <t>Ponteiro com empunhadura – 300mm, Gedore ou equivalente</t>
  </si>
  <si>
    <t>Jogo de Chaves Fixas 6x7; 8x9; 10x11; 12x13; 14x15; 16x17; 18x19; 20x22; 21x23; 24x26; 25x28; 27x32mm, Gedore ou equivalente</t>
  </si>
  <si>
    <t>Jogo de Chaves Estrela 6x7; 8x9; 10x11; 12x13; 14x15; 16x17; 18x19; 20x22; 21x23; 24x26; 25x28; 27x32mm, Gedore ou equivalente</t>
  </si>
  <si>
    <t>Jogo de Soquetes e Acessorios 1/2" - D19 KMU, Gedore ou equivalente. Soquete 10mm a 32mm</t>
  </si>
  <si>
    <t>Jogo de Soquetes Perfil Torx com guia de 1/2", Gedore ou equivalente</t>
  </si>
  <si>
    <t>Maleta de Ferramentas 5 gavetas e 2 alças com puxadador e rodas, Gedore ou equivalente</t>
  </si>
  <si>
    <t>Martelo Pena 300</t>
  </si>
  <si>
    <t>Martelo Unha, 23 mm</t>
  </si>
  <si>
    <t>Martelo de Borracha 320mm</t>
  </si>
  <si>
    <t>Marreta 2kg 300mm</t>
  </si>
  <si>
    <t>Kit Curvador, para tubos de cobre de  3/8” a 7/8”, até 180º</t>
  </si>
  <si>
    <t>Kit Flangeador,  45º, para tubos de cobre nas medidas de 1/8” até 3/4”</t>
  </si>
  <si>
    <t>Cortador de Tubos, para tubos de cobre de 1/8” até 1 ¼“</t>
  </si>
  <si>
    <t>Saca Polia C/02 garras deslizantes com fuso de 13mm de diâmetro</t>
  </si>
  <si>
    <t>Arco de Serra, ferro</t>
  </si>
  <si>
    <t>Lima Chata – 6”</t>
  </si>
  <si>
    <t>Lima Redonda – 6”</t>
  </si>
  <si>
    <t>Lanterna LED Grande Recarregavel</t>
  </si>
  <si>
    <t>Ferro para soldar 100W (Hikari ou equivalente);</t>
  </si>
  <si>
    <t>Sugador de solda (Hikari ou equivalente);</t>
  </si>
  <si>
    <t>Paquímetro Universal Analógico</t>
  </si>
  <si>
    <t>Lavadora Profissional 1600l</t>
  </si>
  <si>
    <t>Cilindro de 45kg para armazenamento de fluídos refrigerantes e gás</t>
  </si>
  <si>
    <t>Rádio Comunicador, ref.: Motorola Talk About MJ 270 ou equivalente</t>
  </si>
  <si>
    <t>Aparelho de telefone sem fio, digital, 1.9GHz (longo alcance)</t>
  </si>
  <si>
    <t>Aparelho celular, com tecnologia 3G ou superior, devidamente habilitado</t>
  </si>
  <si>
    <t>TOTAL ANUAL (Em R$)</t>
  </si>
  <si>
    <t>PROPORÇÃO DURAÇÃO CONTRATO</t>
  </si>
  <si>
    <t>PROPORÇÃO POR FUNCIONÁRIO</t>
  </si>
  <si>
    <r>
      <rPr>
        <b/>
        <u val="single"/>
        <sz val="9"/>
        <rFont val="Arial"/>
        <family val="2"/>
      </rPr>
      <t>*Observação:</t>
    </r>
    <r>
      <rPr>
        <sz val="9"/>
        <rFont val="Arial"/>
        <family val="2"/>
      </rPr>
      <t xml:space="preserve"> No cálculo do custo das ferramentas/equipamentos, a Cimoar considerou o Valor Residual de 20% do valor de aquisição e distribuiu os 80% restantes ao longo de 60 meses.</t>
    </r>
  </si>
  <si>
    <t>Posto 44 horas semanais de Segunda a Sexta</t>
  </si>
  <si>
    <t>Técnico Automação</t>
  </si>
  <si>
    <t>Posto 40 horas mensais de Segunda e Sexta</t>
  </si>
  <si>
    <t>Serviços de Aux. Técnico - Ass. de Engenharia - Supervisor Técnico</t>
  </si>
  <si>
    <t>Posto 40 horas mensais de segunda a sexta</t>
  </si>
  <si>
    <t>Posto 24 horas mensais de segunda a sexta</t>
  </si>
  <si>
    <t>Engenheiro Especialista em Refrigeração</t>
  </si>
  <si>
    <t>Lei 4.950A de 22/04/1966</t>
  </si>
  <si>
    <t>Posto 44 horas semanais de segunda a sexta</t>
  </si>
  <si>
    <t>POSTO - 40H</t>
  </si>
  <si>
    <t>POSTO - 24H</t>
  </si>
  <si>
    <t>SERVIÇO DE SUPERVISOR TÉCNICO - TÉCNICO DE AUTOMAÇÃO - ENGENHEIRO MECÂNICO</t>
  </si>
  <si>
    <t>SERVIÇOS DE TÉCNICO MECÂNICO EM REFRIGERAÇÃO E AJUDANTE ESPECIALIZADO</t>
  </si>
  <si>
    <t>BDI = {[(1+AC/100)*(1+R/100)x(1+DF/100)x(1+L/100)]/(1-T/100)-1}x100</t>
  </si>
  <si>
    <t>RELAÇÃO DE EQUIPAMENTOS</t>
  </si>
  <si>
    <t>Item</t>
  </si>
  <si>
    <t>Modelo</t>
  </si>
  <si>
    <t>TAG</t>
  </si>
  <si>
    <t>Ambiente</t>
  </si>
  <si>
    <t>Área</t>
  </si>
  <si>
    <t>Térmica</t>
  </si>
  <si>
    <t xml:space="preserve">(BTU/H) </t>
  </si>
  <si>
    <t>Splitão HITACHI Fixo 12TR (Condensador: RAP120C7S)</t>
  </si>
  <si>
    <t>BLA-BA-001</t>
  </si>
  <si>
    <t>Bloco A</t>
  </si>
  <si>
    <t>825,664m²</t>
  </si>
  <si>
    <t>BLA-BA-002</t>
  </si>
  <si>
    <t>Splitão HITACHI Inv 20 TR (Condensador: RAP200c71V)</t>
  </si>
  <si>
    <t>BLA-BA-003</t>
  </si>
  <si>
    <t>BLA-BA-004</t>
  </si>
  <si>
    <t>BLB-BB-001</t>
  </si>
  <si>
    <t>Bloco B</t>
  </si>
  <si>
    <t>773,2m²</t>
  </si>
  <si>
    <t>BLB-BB-002</t>
  </si>
  <si>
    <t>BLB-BB-003</t>
  </si>
  <si>
    <t>BLB-BB-004</t>
  </si>
  <si>
    <t>BLC-BC-001</t>
  </si>
  <si>
    <t>Bloco C</t>
  </si>
  <si>
    <t>770,66m²</t>
  </si>
  <si>
    <t>BLC-BC-002</t>
  </si>
  <si>
    <t>BLC-BC-003</t>
  </si>
  <si>
    <t>BLC-BC-004</t>
  </si>
  <si>
    <t>ADT-PL-001</t>
  </si>
  <si>
    <t>Auditório</t>
  </si>
  <si>
    <t>312m²</t>
  </si>
  <si>
    <t>ADT-PL-002</t>
  </si>
  <si>
    <t>KOMECO Ambient 9000BTU (Condensador: RB1HW09AC2BC)</t>
  </si>
  <si>
    <t>BLA-CT-001</t>
  </si>
  <si>
    <t>Bloco A - Central Telefônica</t>
  </si>
  <si>
    <t>12,5m²</t>
  </si>
  <si>
    <t>RHEEM 2600W (Condensador: RB1HW09AC2BC)</t>
  </si>
  <si>
    <t>BLA-FP-001</t>
  </si>
  <si>
    <t>Bloco A - Final. Processos</t>
  </si>
  <si>
    <t>27m²</t>
  </si>
  <si>
    <t>Carrier 18000BTU (Condensador: 28XCB018515MT)</t>
  </si>
  <si>
    <t>BLC-RD-001</t>
  </si>
  <si>
    <t>Bloco C - Reunião Diretoria</t>
  </si>
  <si>
    <t>21,1m²</t>
  </si>
  <si>
    <t>HI-WALL LG 18000BTU (Condensador:SKU181FLA)</t>
  </si>
  <si>
    <t>BLC-SS-001</t>
  </si>
  <si>
    <t>Bloco C - Superintendência</t>
  </si>
  <si>
    <t>22,2m²</t>
  </si>
  <si>
    <t>HI-WALL LG 18000BTU (Condensador: SKU181FLA)</t>
  </si>
  <si>
    <t>BLC-DT-001</t>
  </si>
  <si>
    <t>Bloco C - Diretoria técnica</t>
  </si>
  <si>
    <t>21,3m²</t>
  </si>
  <si>
    <t>BLC-AF-001</t>
  </si>
  <si>
    <t>Bloco C - Adm-fin</t>
  </si>
  <si>
    <t>RHEEM 24000BTU (Condensador: RBIHW24AC2BC)</t>
  </si>
  <si>
    <t>BLC-HR-001</t>
  </si>
  <si>
    <t>Bloco C - Hall/Recepção</t>
  </si>
  <si>
    <t>142,5m²</t>
  </si>
  <si>
    <t>KOMECO 48000BTU</t>
  </si>
  <si>
    <t>BLC-SF-001</t>
  </si>
  <si>
    <t>Bloco C - Finanças</t>
  </si>
  <si>
    <t>50,5m²</t>
  </si>
  <si>
    <t>N.I.</t>
  </si>
  <si>
    <t>BLC-GP-001</t>
  </si>
  <si>
    <t>Bloco C - Gestão de pessoas</t>
  </si>
  <si>
    <t>59m²</t>
  </si>
  <si>
    <t>KOMEKO 18.000BTU/h (Condensador: Kos18FC2HX)</t>
  </si>
  <si>
    <t>BLD-SE-001</t>
  </si>
  <si>
    <t>Bloco D - Secretaria/espera</t>
  </si>
  <si>
    <t>35m²</t>
  </si>
  <si>
    <t>SPRINGER PORTÁTIL 12000BTU (Condensador: MPN-12CR</t>
  </si>
  <si>
    <t>BLD-AJ-001</t>
  </si>
  <si>
    <t>Bloco D - Ass. Jurídica</t>
  </si>
  <si>
    <t>7,5m²</t>
  </si>
  <si>
    <t>HI WALL KOMECO 12000BTU (Condensador: KOS12FC-G2)</t>
  </si>
  <si>
    <t>CEE-SE-001</t>
  </si>
  <si>
    <t>CEE - Sala 6 / Instrut.</t>
  </si>
  <si>
    <t>22,1m²</t>
  </si>
  <si>
    <t>CEE-SS-001</t>
  </si>
  <si>
    <t>CEE - Sala 7</t>
  </si>
  <si>
    <t>22,3m²</t>
  </si>
  <si>
    <t>KOMECO 18000BTU (Condensador: KOS18FC-G2)</t>
  </si>
  <si>
    <t>CEE-SN-001</t>
  </si>
  <si>
    <t>CEE - Sala 9 / Secret.</t>
  </si>
  <si>
    <t>34,4m²</t>
  </si>
  <si>
    <t>Piso/teto KOMECO 60000BTU (Condensador: KOP60FZ)</t>
  </si>
  <si>
    <t>CEE-SO-001</t>
  </si>
  <si>
    <t>CEE- Sala 8 / Treinam.</t>
  </si>
  <si>
    <t>52,2m²</t>
  </si>
  <si>
    <t>CEE-SD-001</t>
  </si>
  <si>
    <t>CEE- Sala 10</t>
  </si>
  <si>
    <t>51,6m²</t>
  </si>
  <si>
    <t>CEE-SZ-001</t>
  </si>
  <si>
    <t>CEE- Sala 11</t>
  </si>
  <si>
    <t>65m²</t>
  </si>
  <si>
    <t>CEE-SH-001</t>
  </si>
  <si>
    <t>CEE- Sala 12</t>
  </si>
  <si>
    <t>55m²</t>
  </si>
  <si>
    <t>CEE-SJ-001</t>
  </si>
  <si>
    <t>CEE- Sala 13</t>
  </si>
  <si>
    <t>62m²</t>
  </si>
  <si>
    <t>CEE-SR-001</t>
  </si>
  <si>
    <t>CEE- Sala 14</t>
  </si>
  <si>
    <t>67,1m²</t>
  </si>
  <si>
    <t>CEE-SL-001</t>
  </si>
  <si>
    <t>CEE- Sala 15</t>
  </si>
  <si>
    <t>79,5m²</t>
  </si>
  <si>
    <t>YORK 60000BTU (condensador: S/ld)</t>
  </si>
  <si>
    <t>ADT-VC-001</t>
  </si>
  <si>
    <t>AUD - Vídeo Conf.</t>
  </si>
  <si>
    <t>56,7m²</t>
  </si>
  <si>
    <t>KOMEKO 9000BTU (Condensador: KOS09FC2LX)</t>
  </si>
  <si>
    <t>ALM-SM-001</t>
  </si>
  <si>
    <t>Sala Motorista</t>
  </si>
  <si>
    <t>11,5m²</t>
  </si>
  <si>
    <t>RHEEM 9000BTU (Condensador: RBIH09AC2BC)</t>
  </si>
  <si>
    <t>ALM-SP-001</t>
  </si>
  <si>
    <t>Almoxarifado-Sala</t>
  </si>
  <si>
    <t>7,4m²</t>
  </si>
  <si>
    <t>ALM-SP-002</t>
  </si>
  <si>
    <t>Almoxarifado-Expedição</t>
  </si>
  <si>
    <t>15m²</t>
  </si>
  <si>
    <t>RHEEM 12000BTU (Condensador: RB1HW12AC2BC)</t>
  </si>
  <si>
    <t>ADT-CB-001</t>
  </si>
  <si>
    <t>AUD - Cabine</t>
  </si>
  <si>
    <t>19,8m²</t>
  </si>
  <si>
    <t>LG 24000BTU (Condensador: TSUC2425MAD)</t>
  </si>
  <si>
    <t>NOB-NO-001</t>
  </si>
  <si>
    <t>No Break</t>
  </si>
  <si>
    <t>41m²</t>
  </si>
  <si>
    <t>LG 24000BTU Condensador: TSUC2425MAD)</t>
  </si>
  <si>
    <t>NOB-NO-002</t>
  </si>
  <si>
    <t>CARRIER 48000BTU (Condensador: 38CCD048235MC)</t>
  </si>
  <si>
    <t>NOB-NO-003</t>
  </si>
  <si>
    <t>PISO/TETO Carrier 48.000BTU (Condensador: 38CCD048235MC)</t>
  </si>
  <si>
    <t>BLA-TR-001</t>
  </si>
  <si>
    <t>BlocoA Treinamento</t>
  </si>
  <si>
    <t>33,1m²</t>
  </si>
  <si>
    <t>Piso/teto CARRIER 58000BTU (Condensador: 38CCD060235MC)</t>
  </si>
  <si>
    <t>BLD-CP-001</t>
  </si>
  <si>
    <t>Bloco D - Conselho Presi.</t>
  </si>
  <si>
    <t>70m²</t>
  </si>
  <si>
    <t>PISO/TETO CARRIER 60000BTU (Condensador: 38CCD060235MC)</t>
  </si>
  <si>
    <t>CEE-RF-001</t>
  </si>
  <si>
    <t>Refeitório</t>
  </si>
  <si>
    <t>LG 9000BTU (Condensador: TSUC092TMA1)</t>
  </si>
  <si>
    <t>GUA-GR-001</t>
  </si>
  <si>
    <t>Guarita</t>
  </si>
  <si>
    <t>5,5m²</t>
  </si>
  <si>
    <t>VRF HITACHI 18HP (Condensador: RAS18FSN7B)</t>
  </si>
  <si>
    <t>BLB-TI-001</t>
  </si>
  <si>
    <t>Bloco B - TI</t>
  </si>
  <si>
    <t>54,1m²</t>
  </si>
  <si>
    <t>HI WALL HITACHI 12000BTU/h (Condensador: rca010e)</t>
  </si>
  <si>
    <t>BLD-SP-001</t>
  </si>
  <si>
    <t>Bloco D- Ass. Presid.</t>
  </si>
  <si>
    <t>12m²</t>
  </si>
  <si>
    <t>PISO/TETO HITACHI 60000BTU (Condensador: RAP050D7Y)</t>
  </si>
  <si>
    <t>BLD-RG-001</t>
  </si>
  <si>
    <t>Bloco D - Sala Reunião</t>
  </si>
  <si>
    <t>74,5m²</t>
  </si>
  <si>
    <t>BLD-RG-002</t>
  </si>
  <si>
    <t>TETO/DUTADO HITACHI 30000BTU (Condensador: RAA025F3S)</t>
  </si>
  <si>
    <t>CEE-RE-001</t>
  </si>
  <si>
    <t>CEE - Reunião 1 e 2</t>
  </si>
  <si>
    <t>29,3m²</t>
  </si>
  <si>
    <t>HITACHI 48000BTU (Condensador: RAA025F3S)</t>
  </si>
  <si>
    <t>CEE-RT-001</t>
  </si>
  <si>
    <t>CEE - Recepção Térreo</t>
  </si>
  <si>
    <t>177,5m²</t>
  </si>
  <si>
    <t>CEE-RT-002</t>
  </si>
  <si>
    <t>PISO/TETO HITACHI 30000BTU (Condensador: RAA025F3S)</t>
  </si>
  <si>
    <t>CEE-ST-001</t>
  </si>
  <si>
    <t>CEE - Sala 3</t>
  </si>
  <si>
    <t>33,2m²</t>
  </si>
  <si>
    <t>CEE-SQ-001</t>
  </si>
  <si>
    <t>CEE - Sala 4</t>
  </si>
  <si>
    <t>CEE-SC-001</t>
  </si>
  <si>
    <t>CEE - Sala 5</t>
  </si>
  <si>
    <t>HITACHI 48000BTU (Condensador: RAP040D7S)</t>
  </si>
  <si>
    <t>ADT-RE-001</t>
  </si>
  <si>
    <t>AUD Recepção</t>
  </si>
  <si>
    <t>62,8m²</t>
  </si>
  <si>
    <t>ADT-RE-002</t>
  </si>
  <si>
    <t>HITACHI SPLIT HI WALL 9000 BTUS INVERTER (Condensador: RAC1V09BI)</t>
  </si>
  <si>
    <t>BLD-SS-001</t>
  </si>
  <si>
    <t>Bloco D - Sala de Som</t>
  </si>
  <si>
    <t>5,3m²</t>
  </si>
  <si>
    <t xml:space="preserve">OBS 5: A EQUIPE FOI DIMENSIONADA BASEANDO-SE NA QUANTIDADE DE EQUIPAMENTOS APRESENTADOS NO TERMO DE REFERÊNCIA. </t>
  </si>
  <si>
    <t>44 horas semanais de segunda a sexta</t>
  </si>
  <si>
    <t>OBS.: CUSTO RELATIVO AO FARDAMENTO DE 01 FUNCIONÁRIO.</t>
  </si>
  <si>
    <t>DESPESAS COM FORNECIMENTO DE MATERIAL (ESTIMADO PELA ADMINISTRAÇÃO O TOTAL DE R$120.000,00/ANO) VALOR NÃO PODE SER MODIFICADO</t>
  </si>
  <si>
    <t>OBS 3: A OS ENCARGOS SOCIAIS DEVEM SER DESONERADOS E INCIDIR DENTRO DA FAIXA DE TRIBUTAÇÃO DA EMPRESA.</t>
  </si>
  <si>
    <t>OBS 4: CASO A EMPRESA SEJA BENEFICIADA PELA  LEI 13.161, 31/08/15, ESTA DEVERÁ APRESENTAR A COMPOSIÇÃO DOS ENCARGOS SOCIAIS DENTRO DE SUA FAIXA DE TRIBUTAÇÃO.</t>
  </si>
  <si>
    <t>LOGOMARCA DA EMPRESA E CNPJ</t>
  </si>
  <si>
    <t>PLANILHA A SER PREENCHIDA DENTRO DO ENQUADRAMENTO DE ENCARGOS SOCIAIS DA EMPRESA</t>
  </si>
  <si>
    <t>Valor Anual: R$ xxxxxxxxxxxxxxx (xxxxxxxxxxxxxxxxxxxxxxxxxxxxxxxxxxxxxxxxxxx).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</si>
</sst>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#,##0.0000"/>
    <numFmt numFmtId="172" formatCode="_(* #,##0.00_);_(* \(#,##0.00\);_(* &quot;-&quot;??_);_(@_)"/>
    <numFmt numFmtId="173" formatCode="0.0000"/>
    <numFmt numFmtId="174" formatCode="0.000"/>
    <numFmt numFmtId="175" formatCode="_-[$R$-416]\ * #,##0.00_-;\-[$R$-416]\ * #,##0.00_-;_-[$R$-416]\ * &quot;-&quot;??_-;_-@_-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00"/>
    <numFmt numFmtId="182" formatCode="_(&quot;R$ &quot;* #,##0.00_);_(&quot;R$ &quot;* \(#,##0.00\);_(&quot;R$ &quot;* &quot;-&quot;??_);_(@_)"/>
  </numFmts>
  <fonts count="8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1"/>
      <color indexed="3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55"/>
      <name val="Arial"/>
      <family val="2"/>
    </font>
    <font>
      <sz val="6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45"/>
      <name val="Times New Roman"/>
      <family val="1"/>
    </font>
    <font>
      <b/>
      <sz val="9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Times New Roman"/>
      <family val="1"/>
    </font>
    <font>
      <sz val="10"/>
      <color indexed="55"/>
      <name val="Calibri"/>
      <family val="2"/>
    </font>
    <font>
      <b/>
      <sz val="9"/>
      <color indexed="23"/>
      <name val="Arial"/>
      <family val="2"/>
    </font>
    <font>
      <b/>
      <sz val="10"/>
      <color indexed="55"/>
      <name val="Calibri"/>
      <family val="2"/>
    </font>
    <font>
      <sz val="11"/>
      <color indexed="55"/>
      <name val="Century Gothic"/>
      <family val="2"/>
    </font>
    <font>
      <sz val="10"/>
      <color indexed="55"/>
      <name val="Century Gothic"/>
      <family val="2"/>
    </font>
    <font>
      <b/>
      <sz val="10"/>
      <color indexed="55"/>
      <name val="Century Gothic"/>
      <family val="2"/>
    </font>
    <font>
      <b/>
      <sz val="11"/>
      <name val="Calibri"/>
      <family val="2"/>
    </font>
    <font>
      <sz val="10"/>
      <color indexed="23"/>
      <name val="Arial"/>
      <family val="2"/>
    </font>
    <font>
      <sz val="8"/>
      <color indexed="55"/>
      <name val="Calibri"/>
      <family val="2"/>
    </font>
    <font>
      <b/>
      <sz val="11"/>
      <color indexed="55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rgb="FFFFFFFF"/>
      <name val="Calibri"/>
      <family val="2"/>
    </font>
    <font>
      <sz val="6"/>
      <color rgb="FFFFFFFF"/>
      <name val="Times New Roman"/>
      <family val="1"/>
    </font>
    <font>
      <sz val="8"/>
      <color rgb="FFFFFFFF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Times New Roman"/>
      <family val="1"/>
    </font>
    <font>
      <sz val="10"/>
      <color rgb="FF000000"/>
      <name val="Calibri"/>
      <family val="2"/>
    </font>
    <font>
      <b/>
      <sz val="9"/>
      <color theme="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sz val="11"/>
      <color theme="1"/>
      <name val="Century Gothic"/>
      <family val="2"/>
    </font>
    <font>
      <sz val="10"/>
      <color theme="1"/>
      <name val="Arial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Century Gothic"/>
      <family val="2"/>
    </font>
    <font>
      <sz val="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0" fontId="0" fillId="0" borderId="0" applyBorder="0" applyProtection="0">
      <alignment/>
    </xf>
    <xf numFmtId="172" fontId="2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2" fontId="6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67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2" fontId="5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 horizontal="justify"/>
    </xf>
    <xf numFmtId="0" fontId="6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justify"/>
    </xf>
    <xf numFmtId="0" fontId="70" fillId="0" borderId="0" xfId="0" applyFont="1" applyBorder="1" applyAlignment="1">
      <alignment horizontal="justify" vertical="center"/>
    </xf>
    <xf numFmtId="2" fontId="66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4" fillId="36" borderId="11" xfId="0" applyNumberFormat="1" applyFont="1" applyFill="1" applyBorder="1" applyAlignment="1">
      <alignment/>
    </xf>
    <xf numFmtId="0" fontId="0" fillId="0" borderId="0" xfId="0" applyAlignment="1" quotePrefix="1">
      <alignment/>
    </xf>
    <xf numFmtId="44" fontId="63" fillId="0" borderId="10" xfId="47" applyFont="1" applyBorder="1" applyAlignment="1" applyProtection="1">
      <alignment vertical="center"/>
      <protection/>
    </xf>
    <xf numFmtId="44" fontId="63" fillId="37" borderId="10" xfId="47" applyNumberFormat="1" applyFont="1" applyFill="1" applyBorder="1" applyAlignment="1" applyProtection="1">
      <alignment vertical="center"/>
      <protection/>
    </xf>
    <xf numFmtId="44" fontId="63" fillId="38" borderId="12" xfId="0" applyNumberFormat="1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/>
    </xf>
    <xf numFmtId="2" fontId="71" fillId="36" borderId="11" xfId="0" applyNumberFormat="1" applyFont="1" applyFill="1" applyBorder="1" applyAlignment="1">
      <alignment horizontal="center" vertical="center"/>
    </xf>
    <xf numFmtId="4" fontId="71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4" fontId="71" fillId="36" borderId="11" xfId="0" applyNumberFormat="1" applyFont="1" applyFill="1" applyBorder="1" applyAlignment="1">
      <alignment/>
    </xf>
    <xf numFmtId="0" fontId="71" fillId="36" borderId="11" xfId="0" applyFont="1" applyFill="1" applyBorder="1" applyAlignment="1">
      <alignment horizontal="center"/>
    </xf>
    <xf numFmtId="4" fontId="71" fillId="39" borderId="11" xfId="0" applyNumberFormat="1" applyFont="1" applyFill="1" applyBorder="1" applyAlignment="1">
      <alignment/>
    </xf>
    <xf numFmtId="17" fontId="3" fillId="0" borderId="11" xfId="0" applyNumberFormat="1" applyFont="1" applyBorder="1" applyAlignment="1">
      <alignment horizontal="center" vertical="center"/>
    </xf>
    <xf numFmtId="4" fontId="4" fillId="39" borderId="11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63" fillId="36" borderId="10" xfId="0" applyFont="1" applyFill="1" applyBorder="1" applyAlignment="1">
      <alignment vertical="center"/>
    </xf>
    <xf numFmtId="44" fontId="5" fillId="36" borderId="10" xfId="0" applyNumberFormat="1" applyFont="1" applyFill="1" applyBorder="1" applyAlignment="1">
      <alignment/>
    </xf>
    <xf numFmtId="43" fontId="45" fillId="0" borderId="0" xfId="0" applyNumberFormat="1" applyFont="1" applyAlignment="1">
      <alignment/>
    </xf>
    <xf numFmtId="0" fontId="63" fillId="0" borderId="0" xfId="0" applyFont="1" applyAlignment="1">
      <alignment/>
    </xf>
    <xf numFmtId="44" fontId="63" fillId="36" borderId="12" xfId="47" applyNumberFormat="1" applyFont="1" applyFill="1" applyBorder="1" applyAlignment="1" applyProtection="1">
      <alignment vertical="center"/>
      <protection/>
    </xf>
    <xf numFmtId="0" fontId="63" fillId="38" borderId="13" xfId="0" applyFont="1" applyFill="1" applyBorder="1" applyAlignment="1">
      <alignment horizontal="center" vertical="center" wrapText="1"/>
    </xf>
    <xf numFmtId="0" fontId="63" fillId="38" borderId="14" xfId="0" applyFont="1" applyFill="1" applyBorder="1" applyAlignment="1">
      <alignment horizontal="center" vertical="center" wrapText="1"/>
    </xf>
    <xf numFmtId="0" fontId="63" fillId="38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2" fontId="6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4" fontId="70" fillId="0" borderId="10" xfId="0" applyNumberFormat="1" applyFont="1" applyBorder="1" applyAlignment="1">
      <alignment vertical="center"/>
    </xf>
    <xf numFmtId="0" fontId="70" fillId="35" borderId="10" xfId="0" applyFont="1" applyFill="1" applyBorder="1" applyAlignment="1">
      <alignment horizontal="center" vertical="center"/>
    </xf>
    <xf numFmtId="0" fontId="70" fillId="0" borderId="15" xfId="0" applyFont="1" applyBorder="1" applyAlignment="1">
      <alignment vertical="center"/>
    </xf>
    <xf numFmtId="0" fontId="70" fillId="0" borderId="15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justify" wrapText="1"/>
    </xf>
    <xf numFmtId="0" fontId="63" fillId="36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63" fillId="36" borderId="13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43" fontId="63" fillId="0" borderId="10" xfId="47" applyNumberFormat="1" applyFont="1" applyBorder="1" applyAlignment="1">
      <alignment vertical="center"/>
    </xf>
    <xf numFmtId="0" fontId="68" fillId="36" borderId="0" xfId="0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justify" vertical="center"/>
    </xf>
    <xf numFmtId="0" fontId="70" fillId="0" borderId="10" xfId="0" applyFont="1" applyBorder="1" applyAlignment="1">
      <alignment horizontal="justify" vertical="center"/>
    </xf>
    <xf numFmtId="0" fontId="70" fillId="36" borderId="0" xfId="0" applyFont="1" applyFill="1" applyBorder="1" applyAlignment="1">
      <alignment horizontal="justify" vertical="center"/>
    </xf>
    <xf numFmtId="0" fontId="0" fillId="36" borderId="0" xfId="0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justify"/>
    </xf>
    <xf numFmtId="0" fontId="70" fillId="39" borderId="0" xfId="0" applyFont="1" applyFill="1" applyBorder="1" applyAlignment="1">
      <alignment horizontal="justify"/>
    </xf>
    <xf numFmtId="0" fontId="70" fillId="36" borderId="0" xfId="0" applyFont="1" applyFill="1" applyBorder="1" applyAlignment="1">
      <alignment horizontal="justify"/>
    </xf>
    <xf numFmtId="0" fontId="72" fillId="0" borderId="0" xfId="0" applyFont="1" applyAlignment="1">
      <alignment/>
    </xf>
    <xf numFmtId="0" fontId="73" fillId="36" borderId="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6" borderId="0" xfId="0" applyFont="1" applyFill="1" applyAlignment="1">
      <alignment/>
    </xf>
    <xf numFmtId="0" fontId="48" fillId="36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/>
    </xf>
    <xf numFmtId="44" fontId="70" fillId="35" borderId="15" xfId="47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44" fontId="70" fillId="35" borderId="10" xfId="47" applyFont="1" applyFill="1" applyBorder="1" applyAlignment="1">
      <alignment vertical="center"/>
    </xf>
    <xf numFmtId="2" fontId="48" fillId="36" borderId="0" xfId="0" applyNumberFormat="1" applyFont="1" applyFill="1" applyBorder="1" applyAlignment="1">
      <alignment vertical="center"/>
    </xf>
    <xf numFmtId="44" fontId="5" fillId="35" borderId="12" xfId="47" applyFont="1" applyFill="1" applyBorder="1" applyAlignment="1">
      <alignment/>
    </xf>
    <xf numFmtId="0" fontId="74" fillId="0" borderId="0" xfId="0" applyFont="1" applyAlignment="1">
      <alignment/>
    </xf>
    <xf numFmtId="44" fontId="70" fillId="35" borderId="10" xfId="47" applyFont="1" applyFill="1" applyBorder="1" applyAlignment="1">
      <alignment horizontal="center" vertical="center"/>
    </xf>
    <xf numFmtId="44" fontId="5" fillId="35" borderId="10" xfId="47" applyFont="1" applyFill="1" applyBorder="1" applyAlignment="1">
      <alignment/>
    </xf>
    <xf numFmtId="44" fontId="75" fillId="37" borderId="10" xfId="47" applyNumberFormat="1" applyFont="1" applyFill="1" applyBorder="1" applyAlignment="1" applyProtection="1">
      <alignment vertical="center"/>
      <protection/>
    </xf>
    <xf numFmtId="0" fontId="63" fillId="0" borderId="13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4" fontId="63" fillId="0" borderId="14" xfId="47" applyFont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/>
    </xf>
    <xf numFmtId="0" fontId="75" fillId="0" borderId="0" xfId="0" applyFont="1" applyAlignment="1">
      <alignment vertical="center"/>
    </xf>
    <xf numFmtId="0" fontId="44" fillId="0" borderId="0" xfId="51">
      <alignment/>
      <protection/>
    </xf>
    <xf numFmtId="0" fontId="44" fillId="0" borderId="0" xfId="51" applyBorder="1">
      <alignment/>
      <protection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40" borderId="10" xfId="0" applyFill="1" applyBorder="1" applyAlignment="1">
      <alignment horizontal="center"/>
    </xf>
    <xf numFmtId="10" fontId="0" fillId="4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0" fontId="0" fillId="40" borderId="10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76" fillId="0" borderId="11" xfId="53" applyFont="1" applyBorder="1" applyAlignment="1">
      <alignment horizontal="left" vertical="center"/>
      <protection/>
    </xf>
    <xf numFmtId="0" fontId="76" fillId="0" borderId="11" xfId="53" applyFont="1" applyBorder="1" applyAlignment="1">
      <alignment vertical="center"/>
      <protection/>
    </xf>
    <xf numFmtId="0" fontId="76" fillId="0" borderId="11" xfId="53" applyFont="1" applyBorder="1" applyAlignment="1" quotePrefix="1">
      <alignment horizontal="center" vertical="center"/>
      <protection/>
    </xf>
    <xf numFmtId="10" fontId="76" fillId="0" borderId="11" xfId="53" applyNumberFormat="1" applyFont="1" applyBorder="1" applyAlignment="1">
      <alignment horizontal="center" vertical="center" wrapText="1"/>
      <protection/>
    </xf>
    <xf numFmtId="0" fontId="76" fillId="40" borderId="11" xfId="53" applyFont="1" applyFill="1" applyBorder="1" applyAlignment="1">
      <alignment horizontal="left" vertical="center"/>
      <protection/>
    </xf>
    <xf numFmtId="0" fontId="76" fillId="40" borderId="11" xfId="53" applyFont="1" applyFill="1" applyBorder="1" applyAlignment="1">
      <alignment vertical="center"/>
      <protection/>
    </xf>
    <xf numFmtId="0" fontId="76" fillId="40" borderId="11" xfId="53" applyFont="1" applyFill="1" applyBorder="1" applyAlignment="1" quotePrefix="1">
      <alignment horizontal="center"/>
      <protection/>
    </xf>
    <xf numFmtId="10" fontId="76" fillId="40" borderId="11" xfId="53" applyNumberFormat="1" applyFont="1" applyFill="1" applyBorder="1" applyAlignment="1">
      <alignment horizontal="center" vertical="center" wrapText="1"/>
      <protection/>
    </xf>
    <xf numFmtId="0" fontId="76" fillId="0" borderId="11" xfId="53" applyFont="1" applyBorder="1" applyAlignment="1">
      <alignment horizontal="left"/>
      <protection/>
    </xf>
    <xf numFmtId="0" fontId="76" fillId="0" borderId="11" xfId="53" applyFont="1" applyBorder="1">
      <alignment/>
      <protection/>
    </xf>
    <xf numFmtId="0" fontId="76" fillId="0" borderId="11" xfId="53" applyFont="1" applyBorder="1" applyAlignment="1" quotePrefix="1">
      <alignment horizontal="center"/>
      <protection/>
    </xf>
    <xf numFmtId="0" fontId="76" fillId="40" borderId="11" xfId="53" applyFont="1" applyFill="1" applyBorder="1" applyAlignment="1">
      <alignment horizontal="left"/>
      <protection/>
    </xf>
    <xf numFmtId="0" fontId="76" fillId="40" borderId="11" xfId="53" applyFont="1" applyFill="1" applyBorder="1" applyAlignment="1">
      <alignment/>
      <protection/>
    </xf>
    <xf numFmtId="0" fontId="7" fillId="0" borderId="11" xfId="53" applyFont="1" applyBorder="1" applyAlignment="1">
      <alignment/>
      <protection/>
    </xf>
    <xf numFmtId="0" fontId="76" fillId="40" borderId="11" xfId="53" applyFont="1" applyFill="1" applyBorder="1">
      <alignment/>
      <protection/>
    </xf>
    <xf numFmtId="10" fontId="76" fillId="0" borderId="11" xfId="53" applyNumberFormat="1" applyFont="1" applyBorder="1" applyAlignment="1">
      <alignment horizontal="center" vertical="center"/>
      <protection/>
    </xf>
    <xf numFmtId="10" fontId="76" fillId="40" borderId="11" xfId="53" applyNumberFormat="1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0" fontId="2" fillId="0" borderId="0" xfId="52" applyFont="1" applyAlignment="1">
      <alignment horizontal="justify" vertical="center" wrapText="1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181" fontId="2" fillId="0" borderId="11" xfId="52" applyNumberFormat="1" applyFont="1" applyBorder="1" applyAlignment="1">
      <alignment horizontal="center" vertical="center"/>
      <protection/>
    </xf>
    <xf numFmtId="0" fontId="77" fillId="0" borderId="11" xfId="52" applyFont="1" applyBorder="1" applyAlignment="1">
      <alignment horizontal="justify" vertical="center" wrapText="1"/>
      <protection/>
    </xf>
    <xf numFmtId="181" fontId="70" fillId="0" borderId="11" xfId="52" applyNumberFormat="1" applyFont="1" applyBorder="1" applyAlignment="1">
      <alignment horizontal="center" vertical="center"/>
      <protection/>
    </xf>
    <xf numFmtId="0" fontId="70" fillId="0" borderId="11" xfId="52" applyFont="1" applyBorder="1" applyAlignment="1">
      <alignment horizontal="center" vertical="center"/>
      <protection/>
    </xf>
    <xf numFmtId="181" fontId="2" fillId="0" borderId="16" xfId="52" applyNumberFormat="1" applyFont="1" applyBorder="1" applyAlignment="1">
      <alignment horizontal="center" vertical="center"/>
      <protection/>
    </xf>
    <xf numFmtId="0" fontId="77" fillId="0" borderId="16" xfId="52" applyFont="1" applyBorder="1" applyAlignment="1">
      <alignment horizontal="justify" vertical="center" wrapText="1"/>
      <protection/>
    </xf>
    <xf numFmtId="181" fontId="70" fillId="0" borderId="16" xfId="52" applyNumberFormat="1" applyFont="1" applyBorder="1" applyAlignment="1">
      <alignment horizontal="center" vertical="center"/>
      <protection/>
    </xf>
    <xf numFmtId="0" fontId="70" fillId="0" borderId="16" xfId="52" applyFont="1" applyBorder="1" applyAlignment="1">
      <alignment horizontal="center" vertical="center"/>
      <protection/>
    </xf>
    <xf numFmtId="181" fontId="77" fillId="0" borderId="11" xfId="52" applyNumberFormat="1" applyFont="1" applyBorder="1" applyAlignment="1">
      <alignment horizontal="center" vertical="center"/>
      <protection/>
    </xf>
    <xf numFmtId="0" fontId="70" fillId="0" borderId="11" xfId="52" applyFont="1" applyBorder="1" applyAlignment="1">
      <alignment horizontal="justify" vertical="center" wrapText="1"/>
      <protection/>
    </xf>
    <xf numFmtId="181" fontId="77" fillId="41" borderId="11" xfId="52" applyNumberFormat="1" applyFont="1" applyFill="1" applyBorder="1" applyAlignment="1">
      <alignment horizontal="center" vertical="center"/>
      <protection/>
    </xf>
    <xf numFmtId="0" fontId="70" fillId="41" borderId="11" xfId="52" applyFont="1" applyFill="1" applyBorder="1" applyAlignment="1">
      <alignment horizontal="center" vertical="center"/>
      <protection/>
    </xf>
    <xf numFmtId="181" fontId="70" fillId="41" borderId="11" xfId="52" applyNumberFormat="1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horizontal="justify" vertical="center" wrapText="1"/>
      <protection/>
    </xf>
    <xf numFmtId="181" fontId="2" fillId="41" borderId="11" xfId="52" applyNumberFormat="1" applyFont="1" applyFill="1" applyBorder="1" applyAlignment="1">
      <alignment horizontal="center" vertical="center"/>
      <protection/>
    </xf>
    <xf numFmtId="0" fontId="2" fillId="41" borderId="11" xfId="52" applyFont="1" applyFill="1" applyBorder="1" applyAlignment="1">
      <alignment horizontal="center" vertical="center"/>
      <protection/>
    </xf>
    <xf numFmtId="0" fontId="2" fillId="0" borderId="17" xfId="52" applyFont="1" applyBorder="1" applyAlignment="1">
      <alignment vertical="center"/>
      <protection/>
    </xf>
    <xf numFmtId="0" fontId="2" fillId="0" borderId="18" xfId="52" applyFont="1" applyBorder="1" applyAlignment="1">
      <alignment vertical="center"/>
      <protection/>
    </xf>
    <xf numFmtId="0" fontId="78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/>
    </xf>
    <xf numFmtId="4" fontId="78" fillId="0" borderId="11" xfId="0" applyNumberFormat="1" applyFont="1" applyBorder="1" applyAlignment="1">
      <alignment horizontal="justify" vertical="center"/>
    </xf>
    <xf numFmtId="0" fontId="79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0" fillId="0" borderId="0" xfId="0" applyFont="1" applyAlignment="1">
      <alignment vertical="justify"/>
    </xf>
    <xf numFmtId="0" fontId="70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justify"/>
    </xf>
    <xf numFmtId="0" fontId="75" fillId="37" borderId="13" xfId="0" applyFont="1" applyFill="1" applyBorder="1" applyAlignment="1">
      <alignment horizontal="center" vertical="center"/>
    </xf>
    <xf numFmtId="0" fontId="75" fillId="37" borderId="14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/>
    </xf>
    <xf numFmtId="0" fontId="70" fillId="0" borderId="0" xfId="0" applyFont="1" applyAlignment="1">
      <alignment horizontal="center" vertical="justify"/>
    </xf>
    <xf numFmtId="0" fontId="75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63" fillId="42" borderId="13" xfId="0" applyFont="1" applyFill="1" applyBorder="1" applyAlignment="1">
      <alignment horizontal="center" vertical="center" wrapText="1"/>
    </xf>
    <xf numFmtId="0" fontId="63" fillId="42" borderId="14" xfId="0" applyFont="1" applyFill="1" applyBorder="1" applyAlignment="1">
      <alignment horizontal="center" vertical="center" wrapText="1"/>
    </xf>
    <xf numFmtId="0" fontId="63" fillId="42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justify" vertical="justify"/>
    </xf>
    <xf numFmtId="0" fontId="63" fillId="0" borderId="12" xfId="0" applyFont="1" applyBorder="1" applyAlignment="1">
      <alignment horizontal="justify" vertical="justify"/>
    </xf>
    <xf numFmtId="0" fontId="63" fillId="36" borderId="13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35" borderId="11" xfId="0" applyFont="1" applyFill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8" fillId="0" borderId="13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0" fontId="68" fillId="0" borderId="12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5" fillId="40" borderId="11" xfId="52" applyFont="1" applyFill="1" applyBorder="1" applyAlignment="1">
      <alignment horizontal="center" vertical="center" textRotation="90"/>
      <protection/>
    </xf>
    <xf numFmtId="0" fontId="5" fillId="40" borderId="11" xfId="52" applyFont="1" applyFill="1" applyBorder="1" applyAlignment="1">
      <alignment horizontal="center" vertical="center"/>
      <protection/>
    </xf>
    <xf numFmtId="0" fontId="5" fillId="40" borderId="11" xfId="52" applyFont="1" applyFill="1" applyBorder="1" applyAlignment="1">
      <alignment horizontal="center" vertical="center" textRotation="1"/>
      <protection/>
    </xf>
    <xf numFmtId="0" fontId="80" fillId="40" borderId="11" xfId="52" applyFont="1" applyFill="1" applyBorder="1" applyAlignment="1">
      <alignment horizontal="center"/>
      <protection/>
    </xf>
    <xf numFmtId="0" fontId="80" fillId="40" borderId="17" xfId="52" applyFont="1" applyFill="1" applyBorder="1" applyAlignment="1">
      <alignment horizontal="center"/>
      <protection/>
    </xf>
    <xf numFmtId="0" fontId="80" fillId="40" borderId="29" xfId="52" applyFont="1" applyFill="1" applyBorder="1" applyAlignment="1">
      <alignment horizontal="center"/>
      <protection/>
    </xf>
    <xf numFmtId="0" fontId="80" fillId="40" borderId="11" xfId="52" applyFont="1" applyFill="1" applyBorder="1" applyAlignment="1">
      <alignment horizontal="center" vertical="center"/>
      <protection/>
    </xf>
    <xf numFmtId="44" fontId="2" fillId="0" borderId="17" xfId="47" applyFont="1" applyBorder="1" applyAlignment="1">
      <alignment horizontal="center" vertical="center"/>
    </xf>
    <xf numFmtId="44" fontId="2" fillId="0" borderId="29" xfId="47" applyFont="1" applyBorder="1" applyAlignment="1">
      <alignment horizontal="center" vertical="center"/>
    </xf>
    <xf numFmtId="0" fontId="8" fillId="43" borderId="30" xfId="52" applyFont="1" applyFill="1" applyBorder="1" applyAlignment="1">
      <alignment horizontal="justify" vertical="justify" wrapText="1"/>
      <protection/>
    </xf>
    <xf numFmtId="0" fontId="8" fillId="43" borderId="31" xfId="52" applyFont="1" applyFill="1" applyBorder="1" applyAlignment="1">
      <alignment horizontal="justify" vertical="justify" wrapText="1"/>
      <protection/>
    </xf>
    <xf numFmtId="0" fontId="8" fillId="43" borderId="32" xfId="52" applyFont="1" applyFill="1" applyBorder="1" applyAlignment="1">
      <alignment horizontal="justify" vertical="justify" wrapText="1"/>
      <protection/>
    </xf>
    <xf numFmtId="0" fontId="8" fillId="43" borderId="33" xfId="52" applyFont="1" applyFill="1" applyBorder="1" applyAlignment="1">
      <alignment horizontal="justify" vertical="justify" wrapText="1"/>
      <protection/>
    </xf>
    <xf numFmtId="0" fontId="8" fillId="43" borderId="34" xfId="52" applyFont="1" applyFill="1" applyBorder="1" applyAlignment="1">
      <alignment horizontal="justify" vertical="justify" wrapText="1"/>
      <protection/>
    </xf>
    <xf numFmtId="0" fontId="8" fillId="43" borderId="35" xfId="52" applyFont="1" applyFill="1" applyBorder="1" applyAlignment="1">
      <alignment horizontal="justify" vertical="justify" wrapText="1"/>
      <protection/>
    </xf>
    <xf numFmtId="43" fontId="81" fillId="0" borderId="0" xfId="52" applyNumberFormat="1" applyFont="1" applyAlignment="1">
      <alignment horizontal="center" vertical="center"/>
      <protection/>
    </xf>
    <xf numFmtId="43" fontId="5" fillId="40" borderId="11" xfId="52" applyNumberFormat="1" applyFont="1" applyFill="1" applyBorder="1" applyAlignment="1">
      <alignment horizontal="center" vertical="center" wrapText="1"/>
      <protection/>
    </xf>
    <xf numFmtId="0" fontId="5" fillId="40" borderId="11" xfId="52" applyFont="1" applyFill="1" applyBorder="1" applyAlignment="1">
      <alignment horizontal="center" vertical="center" wrapText="1"/>
      <protection/>
    </xf>
    <xf numFmtId="9" fontId="80" fillId="0" borderId="18" xfId="52" applyNumberFormat="1" applyFont="1" applyBorder="1" applyAlignment="1">
      <alignment horizontal="center" vertical="center"/>
      <protection/>
    </xf>
    <xf numFmtId="0" fontId="80" fillId="0" borderId="29" xfId="52" applyFont="1" applyBorder="1" applyAlignment="1">
      <alignment horizontal="center" vertical="center"/>
      <protection/>
    </xf>
    <xf numFmtId="182" fontId="80" fillId="0" borderId="18" xfId="49" applyFont="1" applyBorder="1" applyAlignment="1">
      <alignment horizontal="center" vertical="center"/>
    </xf>
    <xf numFmtId="182" fontId="80" fillId="0" borderId="29" xfId="49" applyFont="1" applyBorder="1" applyAlignment="1">
      <alignment horizontal="center" vertical="center"/>
    </xf>
    <xf numFmtId="0" fontId="40" fillId="40" borderId="18" xfId="52" applyFont="1" applyFill="1" applyBorder="1" applyAlignment="1">
      <alignment horizontal="center" vertical="center"/>
      <protection/>
    </xf>
    <xf numFmtId="0" fontId="40" fillId="40" borderId="29" xfId="52" applyFont="1" applyFill="1" applyBorder="1" applyAlignment="1">
      <alignment horizontal="center" vertical="center"/>
      <protection/>
    </xf>
    <xf numFmtId="0" fontId="40" fillId="40" borderId="17" xfId="52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182" fontId="80" fillId="0" borderId="17" xfId="49" applyFont="1" applyBorder="1" applyAlignment="1">
      <alignment horizontal="center" vertical="center"/>
    </xf>
    <xf numFmtId="182" fontId="80" fillId="44" borderId="17" xfId="49" applyFont="1" applyFill="1" applyBorder="1" applyAlignment="1">
      <alignment horizontal="center" vertical="center"/>
    </xf>
    <xf numFmtId="182" fontId="80" fillId="44" borderId="29" xfId="49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2" xfId="0" applyFill="1" applyBorder="1" applyAlignment="1">
      <alignment horizontal="left"/>
    </xf>
    <xf numFmtId="0" fontId="0" fillId="40" borderId="13" xfId="0" applyFill="1" applyBorder="1" applyAlignment="1">
      <alignment horizontal="left" vertical="center"/>
    </xf>
    <xf numFmtId="0" fontId="0" fillId="40" borderId="14" xfId="0" applyFill="1" applyBorder="1" applyAlignment="1">
      <alignment horizontal="left" vertical="center"/>
    </xf>
    <xf numFmtId="0" fontId="0" fillId="40" borderId="12" xfId="0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3" borderId="13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10" fontId="76" fillId="0" borderId="11" xfId="53" applyNumberFormat="1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40" borderId="17" xfId="53" applyFont="1" applyFill="1" applyBorder="1" applyAlignment="1">
      <alignment horizontal="center" vertical="center"/>
      <protection/>
    </xf>
    <xf numFmtId="0" fontId="6" fillId="40" borderId="18" xfId="53" applyFont="1" applyFill="1" applyBorder="1" applyAlignment="1">
      <alignment horizontal="center" vertical="center"/>
      <protection/>
    </xf>
    <xf numFmtId="0" fontId="6" fillId="40" borderId="29" xfId="53" applyFont="1" applyFill="1" applyBorder="1" applyAlignment="1">
      <alignment horizontal="center" vertical="center"/>
      <protection/>
    </xf>
    <xf numFmtId="10" fontId="6" fillId="40" borderId="17" xfId="56" applyNumberFormat="1" applyFont="1" applyFill="1" applyBorder="1" applyAlignment="1">
      <alignment horizontal="center" vertical="center"/>
    </xf>
    <xf numFmtId="10" fontId="6" fillId="40" borderId="18" xfId="56" applyNumberFormat="1" applyFont="1" applyFill="1" applyBorder="1" applyAlignment="1">
      <alignment horizontal="center" vertical="center"/>
    </xf>
    <xf numFmtId="10" fontId="6" fillId="40" borderId="29" xfId="56" applyNumberFormat="1" applyFont="1" applyFill="1" applyBorder="1" applyAlignment="1">
      <alignment horizontal="center" vertical="center"/>
    </xf>
    <xf numFmtId="10" fontId="76" fillId="40" borderId="11" xfId="53" applyNumberFormat="1" applyFont="1" applyFill="1" applyBorder="1" applyAlignment="1">
      <alignment horizontal="left" wrapText="1"/>
      <protection/>
    </xf>
    <xf numFmtId="10" fontId="82" fillId="0" borderId="11" xfId="53" applyNumberFormat="1" applyFont="1" applyBorder="1" applyAlignment="1">
      <alignment horizontal="left" wrapText="1"/>
      <protection/>
    </xf>
    <xf numFmtId="10" fontId="76" fillId="0" borderId="11" xfId="53" applyNumberFormat="1" applyFont="1" applyBorder="1" applyAlignment="1">
      <alignment horizontal="center"/>
      <protection/>
    </xf>
    <xf numFmtId="10" fontId="76" fillId="40" borderId="11" xfId="53" applyNumberFormat="1" applyFont="1" applyFill="1" applyBorder="1" applyAlignment="1">
      <alignment horizontal="center"/>
      <protection/>
    </xf>
    <xf numFmtId="10" fontId="76" fillId="0" borderId="11" xfId="53" applyNumberFormat="1" applyFont="1" applyBorder="1" applyAlignment="1">
      <alignment horizontal="left" vertical="center"/>
      <protection/>
    </xf>
    <xf numFmtId="10" fontId="76" fillId="0" borderId="11" xfId="53" applyNumberFormat="1" applyFont="1" applyBorder="1" applyAlignment="1">
      <alignment horizontal="center" vertical="center" wrapText="1"/>
      <protection/>
    </xf>
    <xf numFmtId="10" fontId="76" fillId="0" borderId="11" xfId="53" applyNumberFormat="1" applyFont="1" applyBorder="1" applyAlignment="1">
      <alignment horizontal="left" wrapText="1"/>
      <protection/>
    </xf>
    <xf numFmtId="10" fontId="76" fillId="40" borderId="11" xfId="53" applyNumberFormat="1" applyFont="1" applyFill="1" applyBorder="1" applyAlignment="1">
      <alignment horizontal="left" vertical="center" wrapText="1"/>
      <protection/>
    </xf>
    <xf numFmtId="0" fontId="83" fillId="0" borderId="17" xfId="51" applyFont="1" applyBorder="1" applyAlignment="1">
      <alignment horizontal="center" vertical="center" wrapText="1"/>
      <protection/>
    </xf>
    <xf numFmtId="0" fontId="83" fillId="0" borderId="18" xfId="51" applyFont="1" applyBorder="1" applyAlignment="1">
      <alignment horizontal="center" vertical="center" wrapText="1"/>
      <protection/>
    </xf>
    <xf numFmtId="0" fontId="83" fillId="0" borderId="29" xfId="51" applyFont="1" applyBorder="1" applyAlignment="1">
      <alignment horizontal="center" vertical="center" wrapText="1"/>
      <protection/>
    </xf>
    <xf numFmtId="0" fontId="76" fillId="40" borderId="11" xfId="53" applyFont="1" applyFill="1" applyBorder="1" applyAlignment="1">
      <alignment horizontal="center"/>
      <protection/>
    </xf>
    <xf numFmtId="10" fontId="76" fillId="40" borderId="11" xfId="53" applyNumberFormat="1" applyFont="1" applyFill="1" applyBorder="1" applyAlignment="1">
      <alignment horizontal="center" vertical="center" wrapText="1"/>
      <protection/>
    </xf>
    <xf numFmtId="0" fontId="78" fillId="0" borderId="11" xfId="0" applyFont="1" applyBorder="1" applyAlignment="1">
      <alignment horizontal="justify" vertical="center"/>
    </xf>
    <xf numFmtId="4" fontId="78" fillId="0" borderId="11" xfId="0" applyNumberFormat="1" applyFont="1" applyBorder="1" applyAlignment="1">
      <alignment horizontal="justify" vertical="center"/>
    </xf>
    <xf numFmtId="0" fontId="0" fillId="45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8" fillId="0" borderId="11" xfId="0" applyFont="1" applyBorder="1" applyAlignment="1">
      <alignment horizontal="right" vertical="center" wrapText="1"/>
    </xf>
    <xf numFmtId="0" fontId="83" fillId="0" borderId="11" xfId="51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2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1000125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343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152400</xdr:rowOff>
    </xdr:from>
    <xdr:to>
      <xdr:col>1</xdr:col>
      <xdr:colOff>838200</xdr:colOff>
      <xdr:row>0</xdr:row>
      <xdr:rowOff>561975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52400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152400</xdr:rowOff>
    </xdr:from>
    <xdr:to>
      <xdr:col>2</xdr:col>
      <xdr:colOff>171450</xdr:colOff>
      <xdr:row>1</xdr:row>
      <xdr:rowOff>561975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52425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</xdr:row>
      <xdr:rowOff>133350</xdr:rowOff>
    </xdr:from>
    <xdr:to>
      <xdr:col>6</xdr:col>
      <xdr:colOff>990600</xdr:colOff>
      <xdr:row>1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850"/>
          <a:ext cx="3324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152400</xdr:rowOff>
    </xdr:from>
    <xdr:to>
      <xdr:col>2</xdr:col>
      <xdr:colOff>171450</xdr:colOff>
      <xdr:row>1</xdr:row>
      <xdr:rowOff>561975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4290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219075</xdr:colOff>
      <xdr:row>2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219075</xdr:colOff>
      <xdr:row>2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219075</xdr:colOff>
      <xdr:row>2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219075</xdr:colOff>
      <xdr:row>2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219075</xdr:colOff>
      <xdr:row>2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0</xdr:col>
      <xdr:colOff>838200</xdr:colOff>
      <xdr:row>0</xdr:row>
      <xdr:rowOff>561975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47625</xdr:rowOff>
    </xdr:from>
    <xdr:to>
      <xdr:col>3</xdr:col>
      <xdr:colOff>333375</xdr:colOff>
      <xdr:row>1</xdr:row>
      <xdr:rowOff>476250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333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0</xdr:col>
      <xdr:colOff>847725</xdr:colOff>
      <xdr:row>0</xdr:row>
      <xdr:rowOff>561975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9">
      <selection activeCell="F19" sqref="F19"/>
    </sheetView>
  </sheetViews>
  <sheetFormatPr defaultColWidth="9.140625" defaultRowHeight="15"/>
  <cols>
    <col min="1" max="1" width="5.57421875" style="0" customWidth="1"/>
    <col min="2" max="2" width="45.8515625" style="0" customWidth="1"/>
    <col min="3" max="3" width="13.00390625" style="0" customWidth="1"/>
    <col min="4" max="4" width="12.8515625" style="0" customWidth="1"/>
    <col min="5" max="5" width="29.140625" style="0" customWidth="1"/>
    <col min="6" max="6" width="15.28125" style="0" customWidth="1"/>
    <col min="7" max="7" width="10.7109375" style="0" customWidth="1"/>
    <col min="9" max="9" width="14.28125" style="0" bestFit="1" customWidth="1"/>
  </cols>
  <sheetData>
    <row r="1" spans="1:6" ht="64.5" customHeight="1" thickBot="1">
      <c r="A1" s="193" t="s">
        <v>248</v>
      </c>
      <c r="B1" s="194"/>
      <c r="C1" s="195"/>
      <c r="D1" s="196" t="s">
        <v>552</v>
      </c>
      <c r="E1" s="196"/>
      <c r="F1" s="197"/>
    </row>
    <row r="2" spans="1:7" ht="54.75" customHeight="1" thickBot="1">
      <c r="A2" s="192" t="s">
        <v>251</v>
      </c>
      <c r="B2" s="192"/>
      <c r="C2" s="192"/>
      <c r="D2" s="192"/>
      <c r="E2" s="192"/>
      <c r="F2" s="192"/>
      <c r="G2" s="125"/>
    </row>
    <row r="3" spans="1:6" ht="22.5" customHeight="1" thickBot="1">
      <c r="A3" s="199" t="s">
        <v>120</v>
      </c>
      <c r="B3" s="200"/>
      <c r="C3" s="200"/>
      <c r="D3" s="200"/>
      <c r="E3" s="200"/>
      <c r="F3" s="201"/>
    </row>
    <row r="4" spans="1:6" ht="11.25" customHeight="1" thickBot="1">
      <c r="A4" s="68"/>
      <c r="B4" s="69"/>
      <c r="C4" s="69"/>
      <c r="D4" s="69"/>
      <c r="E4" s="69"/>
      <c r="F4" s="70"/>
    </row>
    <row r="5" spans="1:6" ht="15.75" thickBot="1">
      <c r="A5" s="199" t="s">
        <v>0</v>
      </c>
      <c r="B5" s="200"/>
      <c r="C5" s="200"/>
      <c r="D5" s="200"/>
      <c r="E5" s="200"/>
      <c r="F5" s="201"/>
    </row>
    <row r="6" spans="1:6" ht="26.25" thickBot="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93" t="s">
        <v>16</v>
      </c>
    </row>
    <row r="7" spans="1:6" ht="21" customHeight="1" thickBot="1">
      <c r="A7" s="2">
        <v>1</v>
      </c>
      <c r="B7" s="3" t="s">
        <v>254</v>
      </c>
      <c r="C7" s="2" t="s">
        <v>6</v>
      </c>
      <c r="D7" s="2">
        <v>1</v>
      </c>
      <c r="E7" s="48">
        <f>'TEC MECÂNICO EM REFRIGERAÇÃO'!I96</f>
        <v>0</v>
      </c>
      <c r="F7" s="48">
        <f>D7*E7</f>
        <v>0</v>
      </c>
    </row>
    <row r="8" spans="1:6" ht="21" customHeight="1" thickBot="1">
      <c r="A8" s="2">
        <v>2</v>
      </c>
      <c r="B8" s="3" t="s">
        <v>252</v>
      </c>
      <c r="C8" s="2" t="s">
        <v>353</v>
      </c>
      <c r="D8" s="2">
        <v>1</v>
      </c>
      <c r="E8" s="48">
        <f>'TÉCNICO AUTOMAÇÃO'!I96</f>
        <v>0</v>
      </c>
      <c r="F8" s="48">
        <f>D8*E8</f>
        <v>0</v>
      </c>
    </row>
    <row r="9" spans="1:6" ht="21" customHeight="1" thickBot="1">
      <c r="A9" s="2">
        <v>3</v>
      </c>
      <c r="B9" s="3" t="s">
        <v>253</v>
      </c>
      <c r="C9" s="2" t="s">
        <v>353</v>
      </c>
      <c r="D9" s="2">
        <v>1</v>
      </c>
      <c r="E9" s="48">
        <f>'SUPERVISOR TECNICO'!I96</f>
        <v>0</v>
      </c>
      <c r="F9" s="48">
        <f>D9*E9</f>
        <v>0</v>
      </c>
    </row>
    <row r="10" spans="1:6" ht="21" customHeight="1" thickBot="1">
      <c r="A10" s="2">
        <v>3</v>
      </c>
      <c r="B10" s="3" t="s">
        <v>255</v>
      </c>
      <c r="C10" s="2" t="s">
        <v>354</v>
      </c>
      <c r="D10" s="2">
        <v>1</v>
      </c>
      <c r="E10" s="48">
        <f>'ENGENHEIRO ESP REFRIGERAÇÃO'!I96</f>
        <v>0</v>
      </c>
      <c r="F10" s="48">
        <f>D10*E10</f>
        <v>0</v>
      </c>
    </row>
    <row r="11" spans="1:6" ht="21" customHeight="1" thickBot="1">
      <c r="A11" s="121">
        <v>4</v>
      </c>
      <c r="B11" s="63" t="s">
        <v>7</v>
      </c>
      <c r="C11" s="86" t="s">
        <v>6</v>
      </c>
      <c r="D11" s="86">
        <v>1</v>
      </c>
      <c r="E11" s="123">
        <f>'AJUDANTE ESPECIALIZADO'!I96</f>
        <v>0</v>
      </c>
      <c r="F11" s="48">
        <f>D11*E11</f>
        <v>0</v>
      </c>
    </row>
    <row r="12" spans="1:6" ht="15.75" thickBot="1">
      <c r="A12" s="210" t="s">
        <v>8</v>
      </c>
      <c r="B12" s="211"/>
      <c r="C12" s="211"/>
      <c r="D12" s="211"/>
      <c r="E12" s="211"/>
      <c r="F12" s="48">
        <f>SUM(F7:F11)</f>
        <v>0</v>
      </c>
    </row>
    <row r="13" spans="1:8" ht="19.5" customHeight="1" thickBot="1">
      <c r="A13" s="213" t="s">
        <v>119</v>
      </c>
      <c r="B13" s="213"/>
      <c r="C13" s="213"/>
      <c r="D13" s="213"/>
      <c r="E13" s="213"/>
      <c r="F13" s="64">
        <f>ROUND((F12)/(1-0.0865)*0.0865,2)</f>
        <v>0</v>
      </c>
      <c r="G13" s="4"/>
      <c r="H13" s="65"/>
    </row>
    <row r="14" spans="1:8" ht="19.5" customHeight="1" thickBot="1">
      <c r="A14" s="207" t="s">
        <v>9</v>
      </c>
      <c r="B14" s="208"/>
      <c r="C14" s="208"/>
      <c r="D14" s="208"/>
      <c r="E14" s="208"/>
      <c r="F14" s="49">
        <f>F12+F13</f>
        <v>0</v>
      </c>
      <c r="G14" s="4"/>
      <c r="H14" s="43"/>
    </row>
    <row r="15" spans="1:8" ht="11.25" customHeight="1" thickBot="1">
      <c r="A15" s="88"/>
      <c r="B15" s="89"/>
      <c r="C15" s="89"/>
      <c r="D15" s="89"/>
      <c r="E15" s="89"/>
      <c r="F15" s="67"/>
      <c r="G15" s="4"/>
      <c r="H15" s="43"/>
    </row>
    <row r="16" spans="1:8" ht="19.5" customHeight="1" thickBot="1">
      <c r="A16" s="199" t="s">
        <v>10</v>
      </c>
      <c r="B16" s="200"/>
      <c r="C16" s="200"/>
      <c r="D16" s="200"/>
      <c r="E16" s="200"/>
      <c r="F16" s="201"/>
      <c r="G16" s="4"/>
      <c r="H16" s="43"/>
    </row>
    <row r="17" spans="1:8" ht="42" customHeight="1" thickBot="1">
      <c r="A17" s="202" t="s">
        <v>549</v>
      </c>
      <c r="B17" s="203"/>
      <c r="C17" s="2" t="s">
        <v>11</v>
      </c>
      <c r="D17" s="2">
        <v>1</v>
      </c>
      <c r="E17" s="48">
        <v>10000</v>
      </c>
      <c r="F17" s="48">
        <f>D17*E17</f>
        <v>10000</v>
      </c>
      <c r="G17" s="4"/>
      <c r="H17" s="43"/>
    </row>
    <row r="18" spans="1:8" ht="19.5" customHeight="1" thickBot="1">
      <c r="A18" s="210" t="s">
        <v>12</v>
      </c>
      <c r="B18" s="211"/>
      <c r="C18" s="211"/>
      <c r="D18" s="211"/>
      <c r="E18" s="212"/>
      <c r="F18" s="50">
        <f>F17</f>
        <v>10000</v>
      </c>
      <c r="G18" s="4"/>
      <c r="H18" s="43"/>
    </row>
    <row r="19" spans="1:8" ht="19.5" customHeight="1" thickBot="1">
      <c r="A19" s="213" t="s">
        <v>123</v>
      </c>
      <c r="B19" s="213"/>
      <c r="C19" s="213"/>
      <c r="D19" s="213"/>
      <c r="E19" s="213"/>
      <c r="F19" s="64">
        <f>ROUND((F18)/(1-BDI!E23)*BDI!E23,2)</f>
        <v>0</v>
      </c>
      <c r="G19" s="4"/>
      <c r="H19" s="65"/>
    </row>
    <row r="20" spans="1:8" ht="19.5" customHeight="1" thickBot="1">
      <c r="A20" s="207" t="s">
        <v>13</v>
      </c>
      <c r="B20" s="208"/>
      <c r="C20" s="208"/>
      <c r="D20" s="208"/>
      <c r="E20" s="208"/>
      <c r="F20" s="49">
        <f>F18+F19</f>
        <v>10000</v>
      </c>
      <c r="G20" s="4"/>
      <c r="H20" s="43"/>
    </row>
    <row r="21" spans="1:8" ht="11.25" customHeight="1" thickBot="1">
      <c r="A21" s="204"/>
      <c r="B21" s="205"/>
      <c r="C21" s="205"/>
      <c r="D21" s="205"/>
      <c r="E21" s="205"/>
      <c r="F21" s="206"/>
      <c r="G21" s="4"/>
      <c r="H21" s="43"/>
    </row>
    <row r="22" spans="1:6" ht="11.25" customHeight="1" thickBot="1">
      <c r="A22" s="204"/>
      <c r="B22" s="205"/>
      <c r="C22" s="205"/>
      <c r="D22" s="205"/>
      <c r="E22" s="205"/>
      <c r="F22" s="206"/>
    </row>
    <row r="23" spans="1:8" ht="19.5" customHeight="1" thickBot="1">
      <c r="A23" s="207" t="s">
        <v>113</v>
      </c>
      <c r="B23" s="208"/>
      <c r="C23" s="208"/>
      <c r="D23" s="208"/>
      <c r="E23" s="209"/>
      <c r="F23" s="49">
        <f>F14+F20</f>
        <v>10000</v>
      </c>
      <c r="G23" s="4"/>
      <c r="H23" s="43"/>
    </row>
    <row r="24" spans="1:8" ht="11.25" customHeight="1" thickBot="1">
      <c r="A24" s="88"/>
      <c r="B24" s="89"/>
      <c r="C24" s="89"/>
      <c r="D24" s="89"/>
      <c r="E24" s="89"/>
      <c r="F24" s="67"/>
      <c r="G24" s="4"/>
      <c r="H24" s="43"/>
    </row>
    <row r="25" spans="1:9" ht="19.5" customHeight="1" thickBot="1">
      <c r="A25" s="188" t="s">
        <v>14</v>
      </c>
      <c r="B25" s="189"/>
      <c r="C25" s="189"/>
      <c r="D25" s="189"/>
      <c r="E25" s="189"/>
      <c r="F25" s="120">
        <f>F23*12</f>
        <v>120000</v>
      </c>
      <c r="G25" s="47"/>
      <c r="H25" s="28"/>
      <c r="I25" s="87"/>
    </row>
    <row r="26" spans="1:6" ht="15">
      <c r="A26" s="190" t="s">
        <v>554</v>
      </c>
      <c r="B26" s="190"/>
      <c r="C26" s="190"/>
      <c r="D26" s="190"/>
      <c r="E26" s="190"/>
      <c r="F26" s="190"/>
    </row>
    <row r="27" spans="1:8" ht="15">
      <c r="A27" s="71" t="s">
        <v>15</v>
      </c>
      <c r="B27" s="6"/>
      <c r="C27" s="6"/>
      <c r="D27" s="6"/>
      <c r="E27" s="6"/>
      <c r="F27" s="137"/>
      <c r="H27" s="5"/>
    </row>
    <row r="28" spans="1:6" ht="27" customHeight="1">
      <c r="A28" s="198" t="s">
        <v>237</v>
      </c>
      <c r="B28" s="198"/>
      <c r="C28" s="198"/>
      <c r="D28" s="198"/>
      <c r="E28" s="198"/>
      <c r="F28" s="198"/>
    </row>
    <row r="29" spans="1:6" ht="16.5" customHeight="1">
      <c r="A29" s="187" t="s">
        <v>550</v>
      </c>
      <c r="B29" s="187"/>
      <c r="C29" s="187"/>
      <c r="D29" s="187"/>
      <c r="E29" s="187"/>
      <c r="F29" s="187"/>
    </row>
    <row r="30" spans="1:6" ht="12" customHeight="1">
      <c r="A30" s="186" t="s">
        <v>551</v>
      </c>
      <c r="B30" s="186"/>
      <c r="C30" s="186"/>
      <c r="D30" s="186"/>
      <c r="E30" s="186"/>
      <c r="F30" s="186"/>
    </row>
    <row r="31" spans="1:6" ht="16.5" customHeight="1">
      <c r="A31" s="186"/>
      <c r="B31" s="186"/>
      <c r="C31" s="186"/>
      <c r="D31" s="186"/>
      <c r="E31" s="186"/>
      <c r="F31" s="186"/>
    </row>
    <row r="32" spans="1:6" ht="14.25" customHeight="1">
      <c r="A32" s="191" t="s">
        <v>546</v>
      </c>
      <c r="B32" s="191"/>
      <c r="C32" s="191"/>
      <c r="D32" s="191"/>
      <c r="E32" s="191"/>
      <c r="F32" s="191"/>
    </row>
    <row r="33" spans="1:6" ht="15">
      <c r="A33" s="185"/>
      <c r="B33" s="185"/>
      <c r="C33" s="185"/>
      <c r="D33" s="185"/>
      <c r="E33" s="185"/>
      <c r="F33" s="185"/>
    </row>
    <row r="36" ht="15">
      <c r="D36" s="43"/>
    </row>
  </sheetData>
  <sheetProtection/>
  <mergeCells count="22">
    <mergeCell ref="A20:E20"/>
    <mergeCell ref="A19:E19"/>
    <mergeCell ref="A1:C1"/>
    <mergeCell ref="D1:F1"/>
    <mergeCell ref="A28:F28"/>
    <mergeCell ref="A16:F16"/>
    <mergeCell ref="A17:B17"/>
    <mergeCell ref="A21:F21"/>
    <mergeCell ref="A23:E23"/>
    <mergeCell ref="A22:F22"/>
    <mergeCell ref="A12:E12"/>
    <mergeCell ref="A18:E18"/>
    <mergeCell ref="A30:F31"/>
    <mergeCell ref="A29:F29"/>
    <mergeCell ref="A25:E25"/>
    <mergeCell ref="A26:F26"/>
    <mergeCell ref="A32:F32"/>
    <mergeCell ref="A2:F2"/>
    <mergeCell ref="A3:F3"/>
    <mergeCell ref="A5:F5"/>
    <mergeCell ref="A13:E13"/>
    <mergeCell ref="A14:E14"/>
  </mergeCells>
  <printOptions/>
  <pageMargins left="0.9055118110236221" right="0.5118110236220472" top="0.7874015748031497" bottom="0.7874015748031497" header="0.5118110236220472" footer="0.5118110236220472"/>
  <pageSetup horizontalDpi="600" verticalDpi="600" orientation="portrait" paperSize="9" scale="70" r:id="rId2"/>
  <headerFooter>
    <oddFooter>&amp;CPágina &amp;P de &amp;N</oddFooter>
  </headerFooter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3"/>
  <sheetViews>
    <sheetView view="pageBreakPreview" zoomScale="60" zoomScalePageLayoutView="0" workbookViewId="0" topLeftCell="A4">
      <selection activeCell="B44" sqref="B44"/>
    </sheetView>
  </sheetViews>
  <sheetFormatPr defaultColWidth="9.140625" defaultRowHeight="15"/>
  <cols>
    <col min="2" max="2" width="16.7109375" style="0" customWidth="1"/>
    <col min="3" max="3" width="15.57421875" style="0" customWidth="1"/>
    <col min="4" max="4" width="16.28125" style="0" customWidth="1"/>
    <col min="6" max="6" width="13.57421875" style="0" customWidth="1"/>
    <col min="7" max="7" width="14.140625" style="0" customWidth="1"/>
    <col min="8" max="8" width="14.57421875" style="0" customWidth="1"/>
  </cols>
  <sheetData>
    <row r="1" spans="2:8" ht="58.5" customHeight="1" thickBot="1">
      <c r="B1" s="256" t="s">
        <v>248</v>
      </c>
      <c r="C1" s="257"/>
      <c r="D1" s="258"/>
      <c r="E1" s="323" t="s">
        <v>552</v>
      </c>
      <c r="F1" s="324"/>
      <c r="G1" s="324"/>
      <c r="H1" s="325"/>
    </row>
    <row r="2" spans="2:8" ht="15.75" thickBot="1">
      <c r="B2" s="326" t="s">
        <v>250</v>
      </c>
      <c r="C2" s="327"/>
      <c r="D2" s="327"/>
      <c r="E2" s="327"/>
      <c r="F2" s="327"/>
      <c r="G2" s="327"/>
      <c r="H2" s="328"/>
    </row>
    <row r="3" spans="2:8" ht="15.75" thickBot="1">
      <c r="B3" s="326" t="s">
        <v>170</v>
      </c>
      <c r="C3" s="327"/>
      <c r="D3" s="327"/>
      <c r="E3" s="327"/>
      <c r="F3" s="327"/>
      <c r="G3" s="327"/>
      <c r="H3" s="328"/>
    </row>
    <row r="4" spans="2:8" ht="15.75" thickBot="1">
      <c r="B4" s="128" t="s">
        <v>171</v>
      </c>
      <c r="C4" s="306" t="s">
        <v>172</v>
      </c>
      <c r="D4" s="306"/>
      <c r="E4" s="306"/>
      <c r="F4" s="307"/>
      <c r="G4" s="128" t="s">
        <v>173</v>
      </c>
      <c r="H4" s="128" t="s">
        <v>174</v>
      </c>
    </row>
    <row r="5" spans="2:8" ht="15.75" thickBot="1">
      <c r="B5" s="305" t="s">
        <v>175</v>
      </c>
      <c r="C5" s="306"/>
      <c r="D5" s="306"/>
      <c r="E5" s="306"/>
      <c r="F5" s="306"/>
      <c r="G5" s="306"/>
      <c r="H5" s="307"/>
    </row>
    <row r="6" spans="2:8" ht="15.75" thickBot="1">
      <c r="B6" s="128" t="s">
        <v>176</v>
      </c>
      <c r="C6" s="317" t="s">
        <v>40</v>
      </c>
      <c r="D6" s="318"/>
      <c r="E6" s="318"/>
      <c r="F6" s="319"/>
      <c r="G6" s="129">
        <v>0</v>
      </c>
      <c r="H6" s="129">
        <v>0</v>
      </c>
    </row>
    <row r="7" spans="2:8" ht="15.75" thickBot="1">
      <c r="B7" s="128" t="s">
        <v>177</v>
      </c>
      <c r="C7" s="317" t="s">
        <v>178</v>
      </c>
      <c r="D7" s="318"/>
      <c r="E7" s="318"/>
      <c r="F7" s="319"/>
      <c r="G7" s="129">
        <v>0</v>
      </c>
      <c r="H7" s="129">
        <v>0</v>
      </c>
    </row>
    <row r="8" spans="2:8" ht="15.75" thickBot="1">
      <c r="B8" s="128" t="s">
        <v>179</v>
      </c>
      <c r="C8" s="317" t="s">
        <v>180</v>
      </c>
      <c r="D8" s="318"/>
      <c r="E8" s="318"/>
      <c r="F8" s="319"/>
      <c r="G8" s="129">
        <v>0</v>
      </c>
      <c r="H8" s="129">
        <v>0</v>
      </c>
    </row>
    <row r="9" spans="2:8" ht="15.75" thickBot="1">
      <c r="B9" s="128" t="s">
        <v>181</v>
      </c>
      <c r="C9" s="317" t="s">
        <v>42</v>
      </c>
      <c r="D9" s="318"/>
      <c r="E9" s="318"/>
      <c r="F9" s="319"/>
      <c r="G9" s="129">
        <v>0</v>
      </c>
      <c r="H9" s="129">
        <v>0</v>
      </c>
    </row>
    <row r="10" spans="2:8" ht="15.75" thickBot="1">
      <c r="B10" s="128" t="s">
        <v>182</v>
      </c>
      <c r="C10" s="317" t="s">
        <v>45</v>
      </c>
      <c r="D10" s="318"/>
      <c r="E10" s="318"/>
      <c r="F10" s="319"/>
      <c r="G10" s="129">
        <v>0</v>
      </c>
      <c r="H10" s="129">
        <v>0</v>
      </c>
    </row>
    <row r="11" spans="2:8" ht="15.75" thickBot="1">
      <c r="B11" s="128" t="s">
        <v>183</v>
      </c>
      <c r="C11" s="317" t="s">
        <v>184</v>
      </c>
      <c r="D11" s="318"/>
      <c r="E11" s="318"/>
      <c r="F11" s="319"/>
      <c r="G11" s="129">
        <v>0</v>
      </c>
      <c r="H11" s="129">
        <v>0</v>
      </c>
    </row>
    <row r="12" spans="2:8" ht="15.75" thickBot="1">
      <c r="B12" s="128" t="s">
        <v>185</v>
      </c>
      <c r="C12" s="317" t="s">
        <v>236</v>
      </c>
      <c r="D12" s="318"/>
      <c r="E12" s="318"/>
      <c r="F12" s="319"/>
      <c r="G12" s="129">
        <v>0</v>
      </c>
      <c r="H12" s="129">
        <v>0</v>
      </c>
    </row>
    <row r="13" spans="2:8" ht="15.75" thickBot="1">
      <c r="B13" s="128" t="s">
        <v>186</v>
      </c>
      <c r="C13" s="317" t="s">
        <v>48</v>
      </c>
      <c r="D13" s="318"/>
      <c r="E13" s="318"/>
      <c r="F13" s="319"/>
      <c r="G13" s="129">
        <v>0</v>
      </c>
      <c r="H13" s="129">
        <v>0</v>
      </c>
    </row>
    <row r="14" spans="2:8" ht="15.75" thickBot="1">
      <c r="B14" s="128" t="s">
        <v>187</v>
      </c>
      <c r="C14" s="317" t="s">
        <v>188</v>
      </c>
      <c r="D14" s="318"/>
      <c r="E14" s="318"/>
      <c r="F14" s="319"/>
      <c r="G14" s="129">
        <v>0</v>
      </c>
      <c r="H14" s="129">
        <v>0</v>
      </c>
    </row>
    <row r="15" spans="2:8" ht="15.75" thickBot="1">
      <c r="B15" s="130" t="s">
        <v>189</v>
      </c>
      <c r="C15" s="311" t="s">
        <v>190</v>
      </c>
      <c r="D15" s="312"/>
      <c r="E15" s="312"/>
      <c r="F15" s="313"/>
      <c r="G15" s="131">
        <f>SUM(G6:G14)</f>
        <v>0</v>
      </c>
      <c r="H15" s="131">
        <f>SUM(H6:H14)</f>
        <v>0</v>
      </c>
    </row>
    <row r="16" spans="2:8" ht="15.75" thickBot="1">
      <c r="B16" s="305" t="s">
        <v>191</v>
      </c>
      <c r="C16" s="306"/>
      <c r="D16" s="306"/>
      <c r="E16" s="306"/>
      <c r="F16" s="306"/>
      <c r="G16" s="306"/>
      <c r="H16" s="307"/>
    </row>
    <row r="17" spans="2:8" ht="15.75" thickBot="1">
      <c r="B17" s="132" t="s">
        <v>192</v>
      </c>
      <c r="C17" s="320" t="s">
        <v>193</v>
      </c>
      <c r="D17" s="321"/>
      <c r="E17" s="321"/>
      <c r="F17" s="322"/>
      <c r="G17" s="129">
        <v>0</v>
      </c>
      <c r="H17" s="129">
        <v>0</v>
      </c>
    </row>
    <row r="18" spans="2:8" ht="15.75" thickBot="1">
      <c r="B18" s="132" t="s">
        <v>194</v>
      </c>
      <c r="C18" s="320" t="s">
        <v>195</v>
      </c>
      <c r="D18" s="321"/>
      <c r="E18" s="321"/>
      <c r="F18" s="322"/>
      <c r="G18" s="129">
        <v>0</v>
      </c>
      <c r="H18" s="129">
        <v>0</v>
      </c>
    </row>
    <row r="19" spans="2:8" ht="15.75" thickBot="1">
      <c r="B19" s="132" t="s">
        <v>196</v>
      </c>
      <c r="C19" s="320" t="s">
        <v>197</v>
      </c>
      <c r="D19" s="321"/>
      <c r="E19" s="321"/>
      <c r="F19" s="322"/>
      <c r="G19" s="129">
        <v>0</v>
      </c>
      <c r="H19" s="129">
        <v>0</v>
      </c>
    </row>
    <row r="20" spans="2:8" ht="15.75" thickBot="1">
      <c r="B20" s="132" t="s">
        <v>198</v>
      </c>
      <c r="C20" s="320" t="s">
        <v>51</v>
      </c>
      <c r="D20" s="321"/>
      <c r="E20" s="321"/>
      <c r="F20" s="322"/>
      <c r="G20" s="129">
        <v>0</v>
      </c>
      <c r="H20" s="129">
        <v>0</v>
      </c>
    </row>
    <row r="21" spans="2:8" ht="15.75" thickBot="1">
      <c r="B21" s="132" t="s">
        <v>199</v>
      </c>
      <c r="C21" s="320" t="s">
        <v>200</v>
      </c>
      <c r="D21" s="321"/>
      <c r="E21" s="321"/>
      <c r="F21" s="322"/>
      <c r="G21" s="129">
        <v>0</v>
      </c>
      <c r="H21" s="129">
        <v>0</v>
      </c>
    </row>
    <row r="22" spans="2:8" ht="15.75" thickBot="1">
      <c r="B22" s="132" t="s">
        <v>201</v>
      </c>
      <c r="C22" s="320" t="s">
        <v>202</v>
      </c>
      <c r="D22" s="321"/>
      <c r="E22" s="321"/>
      <c r="F22" s="322"/>
      <c r="G22" s="129">
        <v>0</v>
      </c>
      <c r="H22" s="129">
        <v>0</v>
      </c>
    </row>
    <row r="23" spans="2:8" ht="15.75" thickBot="1">
      <c r="B23" s="132" t="s">
        <v>203</v>
      </c>
      <c r="C23" s="320" t="s">
        <v>204</v>
      </c>
      <c r="D23" s="321"/>
      <c r="E23" s="321"/>
      <c r="F23" s="322"/>
      <c r="G23" s="129">
        <v>0</v>
      </c>
      <c r="H23" s="129">
        <v>0</v>
      </c>
    </row>
    <row r="24" spans="2:8" ht="15.75" thickBot="1">
      <c r="B24" s="132" t="s">
        <v>205</v>
      </c>
      <c r="C24" s="320" t="s">
        <v>206</v>
      </c>
      <c r="D24" s="321"/>
      <c r="E24" s="321"/>
      <c r="F24" s="322"/>
      <c r="G24" s="129">
        <v>0</v>
      </c>
      <c r="H24" s="129">
        <v>0</v>
      </c>
    </row>
    <row r="25" spans="2:8" ht="15.75" thickBot="1">
      <c r="B25" s="132" t="s">
        <v>207</v>
      </c>
      <c r="C25" s="320" t="s">
        <v>208</v>
      </c>
      <c r="D25" s="321"/>
      <c r="E25" s="321"/>
      <c r="F25" s="322"/>
      <c r="G25" s="129">
        <v>0</v>
      </c>
      <c r="H25" s="129">
        <v>0</v>
      </c>
    </row>
    <row r="26" spans="2:8" ht="15.75" thickBot="1">
      <c r="B26" s="132" t="s">
        <v>209</v>
      </c>
      <c r="C26" s="320" t="s">
        <v>210</v>
      </c>
      <c r="D26" s="321"/>
      <c r="E26" s="321"/>
      <c r="F26" s="322"/>
      <c r="G26" s="129">
        <v>0</v>
      </c>
      <c r="H26" s="129">
        <v>0</v>
      </c>
    </row>
    <row r="27" spans="2:8" ht="15.75" thickBot="1">
      <c r="B27" s="133" t="s">
        <v>211</v>
      </c>
      <c r="C27" s="311" t="s">
        <v>212</v>
      </c>
      <c r="D27" s="312"/>
      <c r="E27" s="312"/>
      <c r="F27" s="313"/>
      <c r="G27" s="134">
        <f>SUM(G17:G26)</f>
        <v>0</v>
      </c>
      <c r="H27" s="134">
        <f>SUM(H17:H26)</f>
        <v>0</v>
      </c>
    </row>
    <row r="28" spans="2:8" ht="15.75" thickBot="1">
      <c r="B28" s="305" t="s">
        <v>213</v>
      </c>
      <c r="C28" s="306"/>
      <c r="D28" s="306"/>
      <c r="E28" s="306"/>
      <c r="F28" s="306"/>
      <c r="G28" s="306"/>
      <c r="H28" s="307"/>
    </row>
    <row r="29" spans="2:8" ht="15.75" thickBot="1">
      <c r="B29" s="132" t="s">
        <v>214</v>
      </c>
      <c r="C29" s="317" t="s">
        <v>54</v>
      </c>
      <c r="D29" s="318"/>
      <c r="E29" s="318"/>
      <c r="F29" s="319"/>
      <c r="G29" s="129">
        <v>0</v>
      </c>
      <c r="H29" s="129">
        <v>0</v>
      </c>
    </row>
    <row r="30" spans="2:8" ht="15.75" thickBot="1">
      <c r="B30" s="132" t="s">
        <v>215</v>
      </c>
      <c r="C30" s="317" t="s">
        <v>55</v>
      </c>
      <c r="D30" s="318"/>
      <c r="E30" s="318"/>
      <c r="F30" s="319"/>
      <c r="G30" s="129">
        <v>0</v>
      </c>
      <c r="H30" s="129">
        <v>0</v>
      </c>
    </row>
    <row r="31" spans="2:8" ht="15.75" thickBot="1">
      <c r="B31" s="132" t="s">
        <v>216</v>
      </c>
      <c r="C31" s="317" t="s">
        <v>217</v>
      </c>
      <c r="D31" s="318"/>
      <c r="E31" s="318"/>
      <c r="F31" s="319"/>
      <c r="G31" s="129">
        <v>0</v>
      </c>
      <c r="H31" s="129">
        <v>0</v>
      </c>
    </row>
    <row r="32" spans="2:8" ht="15.75" thickBot="1">
      <c r="B32" s="132" t="s">
        <v>218</v>
      </c>
      <c r="C32" s="317" t="s">
        <v>219</v>
      </c>
      <c r="D32" s="318"/>
      <c r="E32" s="318"/>
      <c r="F32" s="319"/>
      <c r="G32" s="129">
        <v>0</v>
      </c>
      <c r="H32" s="129">
        <v>0</v>
      </c>
    </row>
    <row r="33" spans="2:8" ht="15.75" thickBot="1">
      <c r="B33" s="132" t="s">
        <v>220</v>
      </c>
      <c r="C33" s="317" t="s">
        <v>221</v>
      </c>
      <c r="D33" s="318"/>
      <c r="E33" s="318"/>
      <c r="F33" s="319"/>
      <c r="G33" s="129">
        <v>0</v>
      </c>
      <c r="H33" s="129">
        <v>0</v>
      </c>
    </row>
    <row r="34" spans="2:8" ht="15.75" thickBot="1">
      <c r="B34" s="133" t="s">
        <v>222</v>
      </c>
      <c r="C34" s="311" t="s">
        <v>223</v>
      </c>
      <c r="D34" s="312"/>
      <c r="E34" s="312"/>
      <c r="F34" s="313"/>
      <c r="G34" s="134">
        <f>SUM(G29:G33)</f>
        <v>0</v>
      </c>
      <c r="H34" s="134">
        <f>SUM(H29:H33)</f>
        <v>0</v>
      </c>
    </row>
    <row r="35" spans="2:8" ht="15.75" thickBot="1">
      <c r="B35" s="305" t="s">
        <v>224</v>
      </c>
      <c r="C35" s="306"/>
      <c r="D35" s="306"/>
      <c r="E35" s="306"/>
      <c r="F35" s="306"/>
      <c r="G35" s="306"/>
      <c r="H35" s="307"/>
    </row>
    <row r="36" spans="2:8" ht="15.75" thickBot="1">
      <c r="B36" s="132" t="s">
        <v>225</v>
      </c>
      <c r="C36" s="305" t="s">
        <v>226</v>
      </c>
      <c r="D36" s="306"/>
      <c r="E36" s="306"/>
      <c r="F36" s="307"/>
      <c r="G36" s="129">
        <v>0</v>
      </c>
      <c r="H36" s="129">
        <v>0</v>
      </c>
    </row>
    <row r="37" spans="2:8" ht="28.5" customHeight="1" thickBot="1">
      <c r="B37" s="132" t="s">
        <v>227</v>
      </c>
      <c r="C37" s="308" t="s">
        <v>228</v>
      </c>
      <c r="D37" s="309"/>
      <c r="E37" s="309"/>
      <c r="F37" s="310"/>
      <c r="G37" s="135">
        <v>0</v>
      </c>
      <c r="H37" s="135">
        <v>0</v>
      </c>
    </row>
    <row r="38" spans="2:8" ht="15.75" thickBot="1">
      <c r="B38" s="133" t="s">
        <v>229</v>
      </c>
      <c r="C38" s="311" t="s">
        <v>230</v>
      </c>
      <c r="D38" s="312"/>
      <c r="E38" s="312"/>
      <c r="F38" s="313"/>
      <c r="G38" s="134">
        <f>SUM(G36:G37)</f>
        <v>0</v>
      </c>
      <c r="H38" s="134">
        <f>SUM(H36:H37)</f>
        <v>0</v>
      </c>
    </row>
    <row r="39" spans="2:8" ht="15.75" thickBot="1">
      <c r="B39" s="305" t="s">
        <v>231</v>
      </c>
      <c r="C39" s="306"/>
      <c r="D39" s="306"/>
      <c r="E39" s="306"/>
      <c r="F39" s="306"/>
      <c r="G39" s="306"/>
      <c r="H39" s="307"/>
    </row>
    <row r="40" spans="2:8" ht="15.75" thickBot="1">
      <c r="B40" s="132" t="s">
        <v>232</v>
      </c>
      <c r="C40" s="305"/>
      <c r="D40" s="306"/>
      <c r="E40" s="306"/>
      <c r="F40" s="307"/>
      <c r="G40" s="129">
        <v>0</v>
      </c>
      <c r="H40" s="129">
        <v>0</v>
      </c>
    </row>
    <row r="41" spans="2:8" ht="15.75" thickBot="1">
      <c r="B41" s="133" t="s">
        <v>233</v>
      </c>
      <c r="C41" s="314" t="s">
        <v>234</v>
      </c>
      <c r="D41" s="315"/>
      <c r="E41" s="315"/>
      <c r="F41" s="316"/>
      <c r="G41" s="134">
        <f>G40</f>
        <v>0</v>
      </c>
      <c r="H41" s="134">
        <f>H40</f>
        <v>0</v>
      </c>
    </row>
    <row r="42" spans="2:10" ht="15.75" thickBot="1">
      <c r="B42" s="305" t="s">
        <v>235</v>
      </c>
      <c r="C42" s="306"/>
      <c r="D42" s="306"/>
      <c r="E42" s="306"/>
      <c r="F42" s="307"/>
      <c r="G42" s="129">
        <f>G41+G38+G34+G27+G15</f>
        <v>0</v>
      </c>
      <c r="H42" s="129">
        <f>H41+H38+H34+H27+H15</f>
        <v>0</v>
      </c>
      <c r="J42" s="136"/>
    </row>
    <row r="43" spans="2:8" ht="15.75" thickBot="1">
      <c r="B43" s="305" t="s">
        <v>553</v>
      </c>
      <c r="C43" s="306"/>
      <c r="D43" s="306"/>
      <c r="E43" s="306"/>
      <c r="F43" s="306"/>
      <c r="G43" s="306"/>
      <c r="H43" s="307"/>
    </row>
  </sheetData>
  <sheetProtection/>
  <mergeCells count="44">
    <mergeCell ref="B1:D1"/>
    <mergeCell ref="E1:H1"/>
    <mergeCell ref="B2:H2"/>
    <mergeCell ref="B3:H3"/>
    <mergeCell ref="C4:F4"/>
    <mergeCell ref="B5:H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B16:H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B28:H28"/>
    <mergeCell ref="C29:F29"/>
    <mergeCell ref="C30:F30"/>
    <mergeCell ref="C31:F31"/>
    <mergeCell ref="C32:F32"/>
    <mergeCell ref="C33:F33"/>
    <mergeCell ref="C34:F34"/>
    <mergeCell ref="B35:H35"/>
    <mergeCell ref="B43:H43"/>
    <mergeCell ref="B42:F42"/>
    <mergeCell ref="C36:F36"/>
    <mergeCell ref="C37:F37"/>
    <mergeCell ref="C38:F38"/>
    <mergeCell ref="B39:H39"/>
    <mergeCell ref="C40:F40"/>
    <mergeCell ref="C41:F4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4"/>
  <sheetViews>
    <sheetView view="pageBreakPreview" zoomScale="60" zoomScalePageLayoutView="0" workbookViewId="0" topLeftCell="A1">
      <selection activeCell="O20" sqref="O20"/>
    </sheetView>
  </sheetViews>
  <sheetFormatPr defaultColWidth="8.8515625" defaultRowHeight="15"/>
  <cols>
    <col min="1" max="1" width="8.8515625" style="126" customWidth="1"/>
    <col min="2" max="2" width="10.140625" style="126" customWidth="1"/>
    <col min="3" max="3" width="39.421875" style="126" customWidth="1"/>
    <col min="4" max="4" width="8.7109375" style="126" customWidth="1"/>
    <col min="5" max="5" width="16.28125" style="126" bestFit="1" customWidth="1"/>
    <col min="6" max="6" width="14.7109375" style="126" customWidth="1"/>
    <col min="7" max="7" width="14.140625" style="126" customWidth="1"/>
    <col min="8" max="8" width="16.00390625" style="126" customWidth="1"/>
    <col min="9" max="16384" width="8.8515625" style="126" customWidth="1"/>
  </cols>
  <sheetData>
    <row r="1" ht="15.75" thickBot="1"/>
    <row r="2" spans="2:8" ht="76.5" customHeight="1" thickBot="1">
      <c r="B2" s="256" t="s">
        <v>248</v>
      </c>
      <c r="C2" s="257"/>
      <c r="D2" s="258"/>
      <c r="E2" s="345" t="s">
        <v>552</v>
      </c>
      <c r="F2" s="346"/>
      <c r="G2" s="346"/>
      <c r="H2" s="347"/>
    </row>
    <row r="3" spans="2:8" ht="16.5">
      <c r="B3" s="348" t="s">
        <v>249</v>
      </c>
      <c r="C3" s="348"/>
      <c r="D3" s="348"/>
      <c r="E3" s="348"/>
      <c r="F3" s="348"/>
      <c r="G3" s="348"/>
      <c r="H3" s="348"/>
    </row>
    <row r="4" spans="2:8" ht="36.75" customHeight="1">
      <c r="B4" s="330" t="s">
        <v>121</v>
      </c>
      <c r="C4" s="330"/>
      <c r="D4" s="330"/>
      <c r="E4" s="330"/>
      <c r="F4" s="330"/>
      <c r="G4" s="330"/>
      <c r="H4" s="330"/>
    </row>
    <row r="5" spans="2:8" ht="66" customHeight="1">
      <c r="B5" s="138" t="s">
        <v>122</v>
      </c>
      <c r="C5" s="139" t="s">
        <v>123</v>
      </c>
      <c r="D5" s="140" t="s">
        <v>124</v>
      </c>
      <c r="E5" s="141" t="s">
        <v>125</v>
      </c>
      <c r="F5" s="329" t="s">
        <v>126</v>
      </c>
      <c r="G5" s="329"/>
      <c r="H5" s="329"/>
    </row>
    <row r="6" spans="2:8" ht="30.75" customHeight="1">
      <c r="B6" s="142" t="s">
        <v>127</v>
      </c>
      <c r="C6" s="143" t="s">
        <v>128</v>
      </c>
      <c r="D6" s="144" t="s">
        <v>129</v>
      </c>
      <c r="E6" s="145">
        <f>SUM(E7:E8)</f>
        <v>0</v>
      </c>
      <c r="F6" s="349" t="s">
        <v>130</v>
      </c>
      <c r="G6" s="349"/>
      <c r="H6" s="349"/>
    </row>
    <row r="7" spans="2:8" ht="20.25" customHeight="1">
      <c r="B7" s="138" t="s">
        <v>131</v>
      </c>
      <c r="C7" s="139" t="s">
        <v>132</v>
      </c>
      <c r="D7" s="140" t="s">
        <v>124</v>
      </c>
      <c r="E7" s="141">
        <v>0</v>
      </c>
      <c r="F7" s="342"/>
      <c r="G7" s="342"/>
      <c r="H7" s="342"/>
    </row>
    <row r="8" spans="2:8" ht="14.25" customHeight="1">
      <c r="B8" s="146" t="s">
        <v>133</v>
      </c>
      <c r="C8" s="147" t="s">
        <v>134</v>
      </c>
      <c r="D8" s="148" t="s">
        <v>124</v>
      </c>
      <c r="E8" s="141">
        <v>0</v>
      </c>
      <c r="F8" s="343"/>
      <c r="G8" s="343"/>
      <c r="H8" s="343"/>
    </row>
    <row r="9" spans="2:8" ht="16.5">
      <c r="B9" s="142" t="s">
        <v>135</v>
      </c>
      <c r="C9" s="142" t="s">
        <v>136</v>
      </c>
      <c r="D9" s="144" t="s">
        <v>129</v>
      </c>
      <c r="E9" s="145">
        <f>E10</f>
        <v>0</v>
      </c>
      <c r="F9" s="344" t="s">
        <v>137</v>
      </c>
      <c r="G9" s="344"/>
      <c r="H9" s="344"/>
    </row>
    <row r="10" spans="2:8" ht="14.25" customHeight="1">
      <c r="B10" s="146" t="s">
        <v>138</v>
      </c>
      <c r="C10" s="147" t="s">
        <v>139</v>
      </c>
      <c r="D10" s="148" t="s">
        <v>124</v>
      </c>
      <c r="E10" s="141">
        <v>0</v>
      </c>
      <c r="F10" s="343"/>
      <c r="G10" s="343"/>
      <c r="H10" s="343"/>
    </row>
    <row r="11" spans="2:8" ht="14.25" customHeight="1">
      <c r="B11" s="149" t="s">
        <v>140</v>
      </c>
      <c r="C11" s="150" t="s">
        <v>141</v>
      </c>
      <c r="D11" s="144" t="s">
        <v>129</v>
      </c>
      <c r="E11" s="145">
        <f>E12</f>
        <v>0</v>
      </c>
      <c r="F11" s="337" t="s">
        <v>142</v>
      </c>
      <c r="G11" s="337"/>
      <c r="H11" s="337"/>
    </row>
    <row r="12" spans="2:8" ht="14.25" customHeight="1">
      <c r="B12" s="146" t="s">
        <v>143</v>
      </c>
      <c r="C12" s="151" t="s">
        <v>144</v>
      </c>
      <c r="D12" s="148" t="s">
        <v>124</v>
      </c>
      <c r="E12" s="141">
        <v>0</v>
      </c>
      <c r="F12" s="343"/>
      <c r="G12" s="343"/>
      <c r="H12" s="343"/>
    </row>
    <row r="13" spans="2:8" ht="29.25" customHeight="1">
      <c r="B13" s="149" t="s">
        <v>145</v>
      </c>
      <c r="C13" s="152" t="s">
        <v>146</v>
      </c>
      <c r="D13" s="144" t="s">
        <v>129</v>
      </c>
      <c r="E13" s="145">
        <f>E14+E15+E16</f>
        <v>0</v>
      </c>
      <c r="F13" s="337" t="s">
        <v>147</v>
      </c>
      <c r="G13" s="337"/>
      <c r="H13" s="337"/>
    </row>
    <row r="14" spans="2:8" ht="14.25" customHeight="1">
      <c r="B14" s="146" t="s">
        <v>148</v>
      </c>
      <c r="C14" s="147" t="s">
        <v>149</v>
      </c>
      <c r="D14" s="148" t="s">
        <v>124</v>
      </c>
      <c r="E14" s="153">
        <v>0</v>
      </c>
      <c r="F14" s="338"/>
      <c r="G14" s="338"/>
      <c r="H14" s="338"/>
    </row>
    <row r="15" spans="2:8" ht="16.5">
      <c r="B15" s="146" t="s">
        <v>150</v>
      </c>
      <c r="C15" s="147" t="s">
        <v>151</v>
      </c>
      <c r="D15" s="148" t="s">
        <v>124</v>
      </c>
      <c r="E15" s="153">
        <v>0</v>
      </c>
      <c r="F15" s="339"/>
      <c r="G15" s="339"/>
      <c r="H15" s="339"/>
    </row>
    <row r="16" spans="2:8" ht="16.5">
      <c r="B16" s="146" t="s">
        <v>153</v>
      </c>
      <c r="C16" s="147" t="s">
        <v>154</v>
      </c>
      <c r="D16" s="148" t="s">
        <v>124</v>
      </c>
      <c r="E16" s="153">
        <v>0</v>
      </c>
      <c r="F16" s="339"/>
      <c r="G16" s="339"/>
      <c r="H16" s="339"/>
    </row>
    <row r="17" spans="2:8" ht="16.5">
      <c r="B17" s="149" t="s">
        <v>156</v>
      </c>
      <c r="C17" s="152" t="s">
        <v>157</v>
      </c>
      <c r="D17" s="144" t="s">
        <v>129</v>
      </c>
      <c r="E17" s="154">
        <f>SUM(E18:E21)</f>
        <v>0</v>
      </c>
      <c r="F17" s="340" t="s">
        <v>158</v>
      </c>
      <c r="G17" s="340"/>
      <c r="H17" s="340"/>
    </row>
    <row r="18" spans="2:8" ht="16.5">
      <c r="B18" s="146" t="s">
        <v>159</v>
      </c>
      <c r="C18" s="147" t="s">
        <v>160</v>
      </c>
      <c r="D18" s="148" t="s">
        <v>124</v>
      </c>
      <c r="E18" s="153">
        <v>0</v>
      </c>
      <c r="F18" s="341" t="s">
        <v>161</v>
      </c>
      <c r="G18" s="341"/>
      <c r="H18" s="341"/>
    </row>
    <row r="19" spans="2:8" ht="36" customHeight="1">
      <c r="B19" s="138" t="s">
        <v>162</v>
      </c>
      <c r="C19" s="139" t="s">
        <v>155</v>
      </c>
      <c r="D19" s="140" t="s">
        <v>124</v>
      </c>
      <c r="E19" s="153">
        <v>0</v>
      </c>
      <c r="F19" s="329" t="s">
        <v>163</v>
      </c>
      <c r="G19" s="329"/>
      <c r="H19" s="329"/>
    </row>
    <row r="20" spans="2:8" ht="30" customHeight="1">
      <c r="B20" s="138" t="s">
        <v>164</v>
      </c>
      <c r="C20" s="139" t="s">
        <v>152</v>
      </c>
      <c r="D20" s="140" t="s">
        <v>124</v>
      </c>
      <c r="E20" s="153">
        <v>0</v>
      </c>
      <c r="F20" s="329" t="s">
        <v>165</v>
      </c>
      <c r="G20" s="329"/>
      <c r="H20" s="329"/>
    </row>
    <row r="21" spans="2:8" ht="50.25" customHeight="1">
      <c r="B21" s="138" t="s">
        <v>166</v>
      </c>
      <c r="C21" s="139" t="s">
        <v>167</v>
      </c>
      <c r="D21" s="140" t="s">
        <v>124</v>
      </c>
      <c r="E21" s="153">
        <v>0</v>
      </c>
      <c r="F21" s="329" t="s">
        <v>168</v>
      </c>
      <c r="G21" s="329"/>
      <c r="H21" s="329"/>
    </row>
    <row r="22" spans="2:8" ht="33.75" customHeight="1">
      <c r="B22" s="330" t="s">
        <v>357</v>
      </c>
      <c r="C22" s="330"/>
      <c r="D22" s="330"/>
      <c r="E22" s="330"/>
      <c r="F22" s="330"/>
      <c r="G22" s="330"/>
      <c r="H22" s="330"/>
    </row>
    <row r="23" spans="2:8" ht="27" customHeight="1">
      <c r="B23" s="331" t="s">
        <v>169</v>
      </c>
      <c r="C23" s="332"/>
      <c r="D23" s="333"/>
      <c r="E23" s="334">
        <f>((((1+E6)*(1+E9)*(1+E11)*(1+E13))/(1-E17))-1)</f>
        <v>0</v>
      </c>
      <c r="F23" s="335"/>
      <c r="G23" s="335"/>
      <c r="H23" s="336"/>
    </row>
    <row r="24" spans="2:5" ht="15">
      <c r="B24" s="127"/>
      <c r="C24" s="127"/>
      <c r="D24" s="127"/>
      <c r="E24" s="127"/>
    </row>
    <row r="25" spans="2:5" ht="15">
      <c r="B25" s="127"/>
      <c r="C25" s="127"/>
      <c r="D25" s="127"/>
      <c r="E25" s="127"/>
    </row>
    <row r="26" spans="2:5" ht="15">
      <c r="B26" s="127"/>
      <c r="C26" s="127"/>
      <c r="D26" s="127"/>
      <c r="E26" s="127"/>
    </row>
    <row r="27" spans="2:5" ht="15">
      <c r="B27" s="127"/>
      <c r="C27" s="127"/>
      <c r="D27" s="127"/>
      <c r="E27" s="127"/>
    </row>
    <row r="28" spans="2:5" ht="15">
      <c r="B28" s="127"/>
      <c r="C28" s="127"/>
      <c r="D28" s="127"/>
      <c r="E28" s="127"/>
    </row>
    <row r="29" spans="2:5" ht="15">
      <c r="B29" s="127"/>
      <c r="C29" s="127"/>
      <c r="D29" s="127"/>
      <c r="E29" s="127"/>
    </row>
    <row r="30" spans="2:5" ht="15">
      <c r="B30" s="127"/>
      <c r="C30" s="127"/>
      <c r="D30" s="127"/>
      <c r="E30" s="127"/>
    </row>
    <row r="31" spans="2:5" ht="15">
      <c r="B31" s="127"/>
      <c r="C31" s="127"/>
      <c r="D31" s="127"/>
      <c r="E31" s="127"/>
    </row>
    <row r="32" spans="2:5" ht="15">
      <c r="B32" s="127"/>
      <c r="C32" s="127"/>
      <c r="D32" s="127"/>
      <c r="E32" s="127"/>
    </row>
    <row r="33" spans="2:5" ht="15">
      <c r="B33" s="127"/>
      <c r="C33" s="127"/>
      <c r="D33" s="127"/>
      <c r="E33" s="127"/>
    </row>
    <row r="34" spans="2:5" ht="15">
      <c r="B34" s="127"/>
      <c r="C34" s="127"/>
      <c r="D34" s="127"/>
      <c r="E34" s="127"/>
    </row>
    <row r="35" spans="2:5" ht="15">
      <c r="B35" s="127"/>
      <c r="C35" s="127"/>
      <c r="D35" s="127"/>
      <c r="E35" s="127"/>
    </row>
    <row r="36" spans="2:5" ht="15">
      <c r="B36" s="127"/>
      <c r="C36" s="127"/>
      <c r="D36" s="127"/>
      <c r="E36" s="127"/>
    </row>
    <row r="37" spans="2:5" ht="15">
      <c r="B37" s="127"/>
      <c r="C37" s="127"/>
      <c r="D37" s="127"/>
      <c r="E37" s="127"/>
    </row>
    <row r="38" spans="2:5" ht="15">
      <c r="B38" s="127"/>
      <c r="C38" s="127"/>
      <c r="D38" s="127"/>
      <c r="E38" s="127"/>
    </row>
    <row r="39" spans="2:5" ht="15">
      <c r="B39" s="127"/>
      <c r="C39" s="127"/>
      <c r="D39" s="127"/>
      <c r="E39" s="127"/>
    </row>
    <row r="40" spans="2:5" ht="15">
      <c r="B40" s="127"/>
      <c r="C40" s="127"/>
      <c r="D40" s="127"/>
      <c r="E40" s="127"/>
    </row>
    <row r="41" spans="2:5" ht="15">
      <c r="B41" s="127"/>
      <c r="C41" s="127"/>
      <c r="D41" s="127"/>
      <c r="E41" s="127"/>
    </row>
    <row r="42" spans="2:5" ht="15">
      <c r="B42" s="127"/>
      <c r="C42" s="127"/>
      <c r="D42" s="127"/>
      <c r="E42" s="127"/>
    </row>
    <row r="43" spans="2:5" ht="15">
      <c r="B43" s="127"/>
      <c r="C43" s="127"/>
      <c r="D43" s="127"/>
      <c r="E43" s="127"/>
    </row>
    <row r="44" spans="2:5" ht="15">
      <c r="B44" s="127"/>
      <c r="C44" s="127"/>
      <c r="D44" s="127"/>
      <c r="E44" s="127"/>
    </row>
  </sheetData>
  <sheetProtection/>
  <mergeCells count="24">
    <mergeCell ref="B2:D2"/>
    <mergeCell ref="E2:H2"/>
    <mergeCell ref="B3:H3"/>
    <mergeCell ref="B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B22:H22"/>
    <mergeCell ref="B23:D23"/>
    <mergeCell ref="E23:H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66"/>
  <sheetViews>
    <sheetView view="pageBreakPreview" zoomScale="60" zoomScalePageLayoutView="0" workbookViewId="0" topLeftCell="A58">
      <selection activeCell="C12" sqref="C12"/>
    </sheetView>
  </sheetViews>
  <sheetFormatPr defaultColWidth="9.140625" defaultRowHeight="15"/>
  <cols>
    <col min="2" max="2" width="10.140625" style="0" customWidth="1"/>
    <col min="3" max="3" width="41.7109375" style="0" customWidth="1"/>
    <col min="4" max="4" width="12.7109375" style="0" customWidth="1"/>
    <col min="5" max="5" width="12.140625" style="0" customWidth="1"/>
    <col min="6" max="6" width="24.140625" style="0" customWidth="1"/>
    <col min="7" max="7" width="16.00390625" style="0" customWidth="1"/>
    <col min="8" max="8" width="12.421875" style="0" bestFit="1" customWidth="1"/>
  </cols>
  <sheetData>
    <row r="2" spans="2:7" ht="76.5" customHeight="1">
      <c r="B2" s="354" t="s">
        <v>248</v>
      </c>
      <c r="C2" s="354"/>
      <c r="D2" s="354"/>
      <c r="E2" s="355"/>
      <c r="F2" s="355"/>
      <c r="G2" s="355"/>
    </row>
    <row r="3" spans="2:7" ht="15">
      <c r="B3" s="352" t="s">
        <v>358</v>
      </c>
      <c r="C3" s="352"/>
      <c r="D3" s="352"/>
      <c r="E3" s="352"/>
      <c r="F3" s="352"/>
      <c r="G3" s="352"/>
    </row>
    <row r="4" spans="2:7" ht="15">
      <c r="B4" s="353"/>
      <c r="C4" s="353"/>
      <c r="D4" s="353"/>
      <c r="E4" s="353"/>
      <c r="F4" s="353"/>
      <c r="G4" s="353"/>
    </row>
    <row r="5" spans="2:7" ht="15">
      <c r="B5" s="356" t="s">
        <v>359</v>
      </c>
      <c r="C5" s="356" t="s">
        <v>360</v>
      </c>
      <c r="D5" s="356" t="s">
        <v>361</v>
      </c>
      <c r="E5" s="356" t="s">
        <v>362</v>
      </c>
      <c r="F5" s="356" t="s">
        <v>363</v>
      </c>
      <c r="G5" s="182" t="s">
        <v>364</v>
      </c>
    </row>
    <row r="6" spans="2:7" ht="15">
      <c r="B6" s="356"/>
      <c r="C6" s="356"/>
      <c r="D6" s="356"/>
      <c r="E6" s="356"/>
      <c r="F6" s="356"/>
      <c r="G6" s="182" t="s">
        <v>365</v>
      </c>
    </row>
    <row r="7" spans="2:7" ht="27">
      <c r="B7" s="183">
        <v>1</v>
      </c>
      <c r="C7" s="179" t="s">
        <v>366</v>
      </c>
      <c r="D7" s="179" t="s">
        <v>367</v>
      </c>
      <c r="E7" s="179" t="s">
        <v>368</v>
      </c>
      <c r="F7" s="350" t="s">
        <v>369</v>
      </c>
      <c r="G7" s="350">
        <v>404.75</v>
      </c>
    </row>
    <row r="8" spans="2:7" ht="27">
      <c r="B8" s="183">
        <v>2</v>
      </c>
      <c r="C8" s="179" t="s">
        <v>366</v>
      </c>
      <c r="D8" s="179" t="s">
        <v>370</v>
      </c>
      <c r="E8" s="179" t="s">
        <v>368</v>
      </c>
      <c r="F8" s="350"/>
      <c r="G8" s="350"/>
    </row>
    <row r="9" spans="2:7" ht="27">
      <c r="B9" s="183">
        <v>3</v>
      </c>
      <c r="C9" s="179" t="s">
        <v>371</v>
      </c>
      <c r="D9" s="179" t="s">
        <v>372</v>
      </c>
      <c r="E9" s="179" t="s">
        <v>368</v>
      </c>
      <c r="F9" s="350"/>
      <c r="G9" s="350"/>
    </row>
    <row r="10" spans="2:7" ht="27">
      <c r="B10" s="183">
        <v>4</v>
      </c>
      <c r="C10" s="179" t="s">
        <v>371</v>
      </c>
      <c r="D10" s="179" t="s">
        <v>373</v>
      </c>
      <c r="E10" s="179" t="s">
        <v>368</v>
      </c>
      <c r="F10" s="350"/>
      <c r="G10" s="350"/>
    </row>
    <row r="11" spans="2:7" ht="27">
      <c r="B11" s="183">
        <v>5</v>
      </c>
      <c r="C11" s="179" t="s">
        <v>366</v>
      </c>
      <c r="D11" s="179" t="s">
        <v>374</v>
      </c>
      <c r="E11" s="179" t="s">
        <v>375</v>
      </c>
      <c r="F11" s="350" t="s">
        <v>376</v>
      </c>
      <c r="G11" s="350">
        <v>341.95</v>
      </c>
    </row>
    <row r="12" spans="2:7" ht="27">
      <c r="B12" s="183">
        <v>6</v>
      </c>
      <c r="C12" s="179" t="s">
        <v>366</v>
      </c>
      <c r="D12" s="179" t="s">
        <v>377</v>
      </c>
      <c r="E12" s="179" t="s">
        <v>375</v>
      </c>
      <c r="F12" s="350"/>
      <c r="G12" s="350"/>
    </row>
    <row r="13" spans="2:7" ht="27">
      <c r="B13" s="183">
        <v>7</v>
      </c>
      <c r="C13" s="179" t="s">
        <v>371</v>
      </c>
      <c r="D13" s="179" t="s">
        <v>378</v>
      </c>
      <c r="E13" s="179" t="s">
        <v>375</v>
      </c>
      <c r="F13" s="350"/>
      <c r="G13" s="350"/>
    </row>
    <row r="14" spans="2:7" ht="27">
      <c r="B14" s="183">
        <v>8</v>
      </c>
      <c r="C14" s="179" t="s">
        <v>371</v>
      </c>
      <c r="D14" s="179" t="s">
        <v>379</v>
      </c>
      <c r="E14" s="179" t="s">
        <v>375</v>
      </c>
      <c r="F14" s="350"/>
      <c r="G14" s="350"/>
    </row>
    <row r="15" spans="2:7" ht="27">
      <c r="B15" s="183">
        <v>9</v>
      </c>
      <c r="C15" s="179" t="s">
        <v>366</v>
      </c>
      <c r="D15" s="179" t="s">
        <v>380</v>
      </c>
      <c r="E15" s="179" t="s">
        <v>381</v>
      </c>
      <c r="F15" s="350" t="s">
        <v>382</v>
      </c>
      <c r="G15" s="350">
        <v>360.08</v>
      </c>
    </row>
    <row r="16" spans="2:7" ht="27">
      <c r="B16" s="183">
        <v>10</v>
      </c>
      <c r="C16" s="179" t="s">
        <v>366</v>
      </c>
      <c r="D16" s="179" t="s">
        <v>383</v>
      </c>
      <c r="E16" s="179" t="s">
        <v>381</v>
      </c>
      <c r="F16" s="350"/>
      <c r="G16" s="350"/>
    </row>
    <row r="17" spans="2:7" ht="27">
      <c r="B17" s="183">
        <v>11</v>
      </c>
      <c r="C17" s="179" t="s">
        <v>371</v>
      </c>
      <c r="D17" s="179" t="s">
        <v>384</v>
      </c>
      <c r="E17" s="179" t="s">
        <v>381</v>
      </c>
      <c r="F17" s="350"/>
      <c r="G17" s="350"/>
    </row>
    <row r="18" spans="2:7" ht="27">
      <c r="B18" s="183">
        <v>12</v>
      </c>
      <c r="C18" s="179" t="s">
        <v>371</v>
      </c>
      <c r="D18" s="179" t="s">
        <v>385</v>
      </c>
      <c r="E18" s="179" t="s">
        <v>381</v>
      </c>
      <c r="F18" s="350"/>
      <c r="G18" s="350"/>
    </row>
    <row r="19" spans="2:7" ht="27">
      <c r="B19" s="183">
        <v>13</v>
      </c>
      <c r="C19" s="179" t="s">
        <v>366</v>
      </c>
      <c r="D19" s="179" t="s">
        <v>386</v>
      </c>
      <c r="E19" s="179" t="s">
        <v>387</v>
      </c>
      <c r="F19" s="350" t="s">
        <v>388</v>
      </c>
      <c r="G19" s="350">
        <v>298.67</v>
      </c>
    </row>
    <row r="20" spans="2:7" ht="27">
      <c r="B20" s="183">
        <v>14</v>
      </c>
      <c r="C20" s="179" t="s">
        <v>371</v>
      </c>
      <c r="D20" s="179" t="s">
        <v>389</v>
      </c>
      <c r="E20" s="179" t="s">
        <v>387</v>
      </c>
      <c r="F20" s="350"/>
      <c r="G20" s="350"/>
    </row>
    <row r="21" spans="2:7" ht="40.5">
      <c r="B21" s="183">
        <v>15</v>
      </c>
      <c r="C21" s="179" t="s">
        <v>390</v>
      </c>
      <c r="D21" s="179" t="s">
        <v>391</v>
      </c>
      <c r="E21" s="179" t="s">
        <v>392</v>
      </c>
      <c r="F21" s="179" t="s">
        <v>393</v>
      </c>
      <c r="G21" s="179">
        <v>17.47</v>
      </c>
    </row>
    <row r="22" spans="2:7" ht="40.5">
      <c r="B22" s="183">
        <v>16</v>
      </c>
      <c r="C22" s="179" t="s">
        <v>394</v>
      </c>
      <c r="D22" s="179" t="s">
        <v>395</v>
      </c>
      <c r="E22" s="179" t="s">
        <v>396</v>
      </c>
      <c r="F22" s="179" t="s">
        <v>397</v>
      </c>
      <c r="G22" s="179">
        <v>25.1</v>
      </c>
    </row>
    <row r="23" spans="2:7" ht="40.5">
      <c r="B23" s="183">
        <v>17</v>
      </c>
      <c r="C23" s="179" t="s">
        <v>398</v>
      </c>
      <c r="D23" s="179" t="s">
        <v>399</v>
      </c>
      <c r="E23" s="179" t="s">
        <v>400</v>
      </c>
      <c r="F23" s="179" t="s">
        <v>401</v>
      </c>
      <c r="G23" s="180"/>
    </row>
    <row r="24" spans="2:7" ht="40.5">
      <c r="B24" s="183">
        <v>18</v>
      </c>
      <c r="C24" s="179" t="s">
        <v>402</v>
      </c>
      <c r="D24" s="179" t="s">
        <v>403</v>
      </c>
      <c r="E24" s="179" t="s">
        <v>404</v>
      </c>
      <c r="F24" s="179" t="s">
        <v>405</v>
      </c>
      <c r="G24" s="179">
        <v>13.16</v>
      </c>
    </row>
    <row r="25" spans="2:7" ht="40.5">
      <c r="B25" s="183">
        <v>19</v>
      </c>
      <c r="C25" s="179" t="s">
        <v>406</v>
      </c>
      <c r="D25" s="179" t="s">
        <v>407</v>
      </c>
      <c r="E25" s="179" t="s">
        <v>408</v>
      </c>
      <c r="F25" s="179" t="s">
        <v>409</v>
      </c>
      <c r="G25" s="179">
        <v>10.71</v>
      </c>
    </row>
    <row r="26" spans="2:7" ht="27">
      <c r="B26" s="183">
        <v>20</v>
      </c>
      <c r="C26" s="179" t="s">
        <v>406</v>
      </c>
      <c r="D26" s="179" t="s">
        <v>410</v>
      </c>
      <c r="E26" s="179" t="s">
        <v>411</v>
      </c>
      <c r="F26" s="179" t="s">
        <v>401</v>
      </c>
      <c r="G26" s="179">
        <v>10.25</v>
      </c>
    </row>
    <row r="27" spans="2:7" ht="40.5">
      <c r="B27" s="183">
        <v>21</v>
      </c>
      <c r="C27" s="179" t="s">
        <v>412</v>
      </c>
      <c r="D27" s="179" t="s">
        <v>413</v>
      </c>
      <c r="E27" s="179" t="s">
        <v>414</v>
      </c>
      <c r="F27" s="179" t="s">
        <v>415</v>
      </c>
      <c r="G27" s="179">
        <v>36.12</v>
      </c>
    </row>
    <row r="28" spans="2:7" ht="27">
      <c r="B28" s="183">
        <v>22</v>
      </c>
      <c r="C28" s="179" t="s">
        <v>416</v>
      </c>
      <c r="D28" s="179" t="s">
        <v>417</v>
      </c>
      <c r="E28" s="179" t="s">
        <v>418</v>
      </c>
      <c r="F28" s="179" t="s">
        <v>419</v>
      </c>
      <c r="G28" s="179">
        <v>29.59</v>
      </c>
    </row>
    <row r="29" spans="2:7" ht="40.5">
      <c r="B29" s="183">
        <v>23</v>
      </c>
      <c r="C29" s="179" t="s">
        <v>420</v>
      </c>
      <c r="D29" s="179" t="s">
        <v>421</v>
      </c>
      <c r="E29" s="179" t="s">
        <v>422</v>
      </c>
      <c r="F29" s="179" t="s">
        <v>423</v>
      </c>
      <c r="G29" s="179">
        <v>35.32</v>
      </c>
    </row>
    <row r="30" spans="2:7" ht="40.5">
      <c r="B30" s="183">
        <v>24</v>
      </c>
      <c r="C30" s="179" t="s">
        <v>424</v>
      </c>
      <c r="D30" s="179" t="s">
        <v>425</v>
      </c>
      <c r="E30" s="179" t="s">
        <v>426</v>
      </c>
      <c r="F30" s="179" t="s">
        <v>427</v>
      </c>
      <c r="G30" s="179">
        <v>19.09</v>
      </c>
    </row>
    <row r="31" spans="2:7" ht="27">
      <c r="B31" s="183">
        <v>25</v>
      </c>
      <c r="C31" s="179" t="s">
        <v>428</v>
      </c>
      <c r="D31" s="179" t="s">
        <v>429</v>
      </c>
      <c r="E31" s="179" t="s">
        <v>430</v>
      </c>
      <c r="F31" s="179" t="s">
        <v>431</v>
      </c>
      <c r="G31" s="179">
        <v>5.41</v>
      </c>
    </row>
    <row r="32" spans="2:7" ht="27">
      <c r="B32" s="183">
        <v>26</v>
      </c>
      <c r="C32" s="179" t="s">
        <v>432</v>
      </c>
      <c r="D32" s="179" t="s">
        <v>433</v>
      </c>
      <c r="E32" s="179" t="s">
        <v>434</v>
      </c>
      <c r="F32" s="179" t="s">
        <v>435</v>
      </c>
      <c r="G32" s="179">
        <v>7.45</v>
      </c>
    </row>
    <row r="33" spans="2:7" ht="27">
      <c r="B33" s="183">
        <v>27</v>
      </c>
      <c r="C33" s="179" t="s">
        <v>432</v>
      </c>
      <c r="D33" s="179" t="s">
        <v>436</v>
      </c>
      <c r="E33" s="179" t="s">
        <v>437</v>
      </c>
      <c r="F33" s="179" t="s">
        <v>438</v>
      </c>
      <c r="G33" s="179">
        <v>13.36</v>
      </c>
    </row>
    <row r="34" spans="2:7" ht="27">
      <c r="B34" s="183">
        <v>28</v>
      </c>
      <c r="C34" s="179" t="s">
        <v>439</v>
      </c>
      <c r="D34" s="179" t="s">
        <v>440</v>
      </c>
      <c r="E34" s="179" t="s">
        <v>441</v>
      </c>
      <c r="F34" s="179" t="s">
        <v>442</v>
      </c>
      <c r="G34" s="179">
        <v>19.94</v>
      </c>
    </row>
    <row r="35" spans="2:7" ht="27">
      <c r="B35" s="183">
        <v>29</v>
      </c>
      <c r="C35" s="179" t="s">
        <v>443</v>
      </c>
      <c r="D35" s="179" t="s">
        <v>444</v>
      </c>
      <c r="E35" s="179" t="s">
        <v>445</v>
      </c>
      <c r="F35" s="179" t="s">
        <v>446</v>
      </c>
      <c r="G35" s="179">
        <v>35.83</v>
      </c>
    </row>
    <row r="36" spans="2:7" ht="27">
      <c r="B36" s="183">
        <v>30</v>
      </c>
      <c r="C36" s="179" t="s">
        <v>443</v>
      </c>
      <c r="D36" s="179" t="s">
        <v>447</v>
      </c>
      <c r="E36" s="179" t="s">
        <v>448</v>
      </c>
      <c r="F36" s="179" t="s">
        <v>449</v>
      </c>
      <c r="G36" s="179">
        <v>30.47</v>
      </c>
    </row>
    <row r="37" spans="2:7" ht="27">
      <c r="B37" s="183">
        <v>31</v>
      </c>
      <c r="C37" s="179" t="s">
        <v>443</v>
      </c>
      <c r="D37" s="179" t="s">
        <v>450</v>
      </c>
      <c r="E37" s="179" t="s">
        <v>451</v>
      </c>
      <c r="F37" s="179" t="s">
        <v>452</v>
      </c>
      <c r="G37" s="179">
        <v>32.63</v>
      </c>
    </row>
    <row r="38" spans="2:7" ht="27">
      <c r="B38" s="183">
        <v>32</v>
      </c>
      <c r="C38" s="179" t="s">
        <v>443</v>
      </c>
      <c r="D38" s="179" t="s">
        <v>453</v>
      </c>
      <c r="E38" s="179" t="s">
        <v>454</v>
      </c>
      <c r="F38" s="179" t="s">
        <v>455</v>
      </c>
      <c r="G38" s="179">
        <v>30.65</v>
      </c>
    </row>
    <row r="39" spans="2:7" ht="27">
      <c r="B39" s="183">
        <v>33</v>
      </c>
      <c r="C39" s="179" t="s">
        <v>443</v>
      </c>
      <c r="D39" s="179" t="s">
        <v>456</v>
      </c>
      <c r="E39" s="179" t="s">
        <v>457</v>
      </c>
      <c r="F39" s="179" t="s">
        <v>458</v>
      </c>
      <c r="G39" s="179">
        <v>32.02</v>
      </c>
    </row>
    <row r="40" spans="2:7" ht="27">
      <c r="B40" s="183">
        <v>34</v>
      </c>
      <c r="C40" s="179" t="s">
        <v>443</v>
      </c>
      <c r="D40" s="179" t="s">
        <v>459</v>
      </c>
      <c r="E40" s="179" t="s">
        <v>460</v>
      </c>
      <c r="F40" s="179" t="s">
        <v>461</v>
      </c>
      <c r="G40" s="179">
        <v>47.35</v>
      </c>
    </row>
    <row r="41" spans="2:7" ht="27">
      <c r="B41" s="183">
        <v>35</v>
      </c>
      <c r="C41" s="179" t="s">
        <v>443</v>
      </c>
      <c r="D41" s="179" t="s">
        <v>462</v>
      </c>
      <c r="E41" s="179" t="s">
        <v>463</v>
      </c>
      <c r="F41" s="179" t="s">
        <v>464</v>
      </c>
      <c r="G41" s="179">
        <v>49.72</v>
      </c>
    </row>
    <row r="42" spans="2:7" ht="27">
      <c r="B42" s="183">
        <v>36</v>
      </c>
      <c r="C42" s="179" t="s">
        <v>465</v>
      </c>
      <c r="D42" s="179" t="s">
        <v>466</v>
      </c>
      <c r="E42" s="179" t="s">
        <v>467</v>
      </c>
      <c r="F42" s="179" t="s">
        <v>468</v>
      </c>
      <c r="G42" s="179">
        <v>43.96</v>
      </c>
    </row>
    <row r="43" spans="2:7" ht="27">
      <c r="B43" s="183">
        <v>37</v>
      </c>
      <c r="C43" s="179" t="s">
        <v>469</v>
      </c>
      <c r="D43" s="179" t="s">
        <v>470</v>
      </c>
      <c r="E43" s="179" t="s">
        <v>471</v>
      </c>
      <c r="F43" s="179" t="s">
        <v>472</v>
      </c>
      <c r="G43" s="179">
        <v>9.74</v>
      </c>
    </row>
    <row r="44" spans="2:7" ht="27">
      <c r="B44" s="183">
        <v>38</v>
      </c>
      <c r="C44" s="179" t="s">
        <v>473</v>
      </c>
      <c r="D44" s="179" t="s">
        <v>474</v>
      </c>
      <c r="E44" s="179" t="s">
        <v>475</v>
      </c>
      <c r="F44" s="179" t="s">
        <v>476</v>
      </c>
      <c r="G44" s="179">
        <v>4.64</v>
      </c>
    </row>
    <row r="45" spans="2:7" ht="40.5">
      <c r="B45" s="183">
        <v>39</v>
      </c>
      <c r="C45" s="179" t="s">
        <v>473</v>
      </c>
      <c r="D45" s="179" t="s">
        <v>477</v>
      </c>
      <c r="E45" s="179" t="s">
        <v>478</v>
      </c>
      <c r="F45" s="179" t="s">
        <v>479</v>
      </c>
      <c r="G45" s="179">
        <v>10.51</v>
      </c>
    </row>
    <row r="46" spans="2:7" ht="27">
      <c r="B46" s="183">
        <v>40</v>
      </c>
      <c r="C46" s="179" t="s">
        <v>480</v>
      </c>
      <c r="D46" s="179" t="s">
        <v>481</v>
      </c>
      <c r="E46" s="179" t="s">
        <v>482</v>
      </c>
      <c r="F46" s="179" t="s">
        <v>483</v>
      </c>
      <c r="G46" s="179">
        <v>9.54</v>
      </c>
    </row>
    <row r="47" spans="2:7" ht="15">
      <c r="B47" s="183">
        <v>41</v>
      </c>
      <c r="C47" s="179" t="s">
        <v>484</v>
      </c>
      <c r="D47" s="179" t="s">
        <v>485</v>
      </c>
      <c r="E47" s="179" t="s">
        <v>486</v>
      </c>
      <c r="F47" s="350" t="s">
        <v>487</v>
      </c>
      <c r="G47" s="350">
        <v>66.07</v>
      </c>
    </row>
    <row r="48" spans="2:7" ht="15">
      <c r="B48" s="183">
        <v>42</v>
      </c>
      <c r="C48" s="179" t="s">
        <v>488</v>
      </c>
      <c r="D48" s="179" t="s">
        <v>489</v>
      </c>
      <c r="E48" s="179" t="s">
        <v>486</v>
      </c>
      <c r="F48" s="350"/>
      <c r="G48" s="350"/>
    </row>
    <row r="49" spans="2:7" ht="27">
      <c r="B49" s="183">
        <v>43</v>
      </c>
      <c r="C49" s="179" t="s">
        <v>490</v>
      </c>
      <c r="D49" s="179" t="s">
        <v>491</v>
      </c>
      <c r="E49" s="179" t="s">
        <v>486</v>
      </c>
      <c r="F49" s="180"/>
      <c r="G49" s="180"/>
    </row>
    <row r="50" spans="2:7" ht="40.5">
      <c r="B50" s="183">
        <v>44</v>
      </c>
      <c r="C50" s="179" t="s">
        <v>492</v>
      </c>
      <c r="D50" s="179" t="s">
        <v>493</v>
      </c>
      <c r="E50" s="179" t="s">
        <v>494</v>
      </c>
      <c r="F50" s="179" t="s">
        <v>495</v>
      </c>
      <c r="G50" s="179">
        <v>28.22</v>
      </c>
    </row>
    <row r="51" spans="2:7" ht="40.5">
      <c r="B51" s="183">
        <v>45</v>
      </c>
      <c r="C51" s="179" t="s">
        <v>496</v>
      </c>
      <c r="D51" s="179" t="s">
        <v>497</v>
      </c>
      <c r="E51" s="179" t="s">
        <v>498</v>
      </c>
      <c r="F51" s="179" t="s">
        <v>499</v>
      </c>
      <c r="G51" s="179">
        <v>37.85</v>
      </c>
    </row>
    <row r="52" spans="2:7" ht="27">
      <c r="B52" s="183">
        <v>46</v>
      </c>
      <c r="C52" s="179" t="s">
        <v>500</v>
      </c>
      <c r="D52" s="179" t="s">
        <v>501</v>
      </c>
      <c r="E52" s="179" t="s">
        <v>502</v>
      </c>
      <c r="F52" s="179" t="s">
        <v>468</v>
      </c>
      <c r="G52" s="179">
        <v>61.59</v>
      </c>
    </row>
    <row r="53" spans="2:7" ht="15">
      <c r="B53" s="183">
        <v>47</v>
      </c>
      <c r="C53" s="179" t="s">
        <v>503</v>
      </c>
      <c r="D53" s="179" t="s">
        <v>504</v>
      </c>
      <c r="E53" s="179" t="s">
        <v>505</v>
      </c>
      <c r="F53" s="179" t="s">
        <v>506</v>
      </c>
      <c r="G53" s="179">
        <v>5.51</v>
      </c>
    </row>
    <row r="54" spans="2:7" ht="27">
      <c r="B54" s="183">
        <v>48</v>
      </c>
      <c r="C54" s="179" t="s">
        <v>507</v>
      </c>
      <c r="D54" s="179" t="s">
        <v>508</v>
      </c>
      <c r="E54" s="179" t="s">
        <v>509</v>
      </c>
      <c r="F54" s="179" t="s">
        <v>510</v>
      </c>
      <c r="G54" s="181">
        <v>60376.79</v>
      </c>
    </row>
    <row r="55" spans="2:7" ht="27">
      <c r="B55" s="183">
        <v>49</v>
      </c>
      <c r="C55" s="179" t="s">
        <v>511</v>
      </c>
      <c r="D55" s="179" t="s">
        <v>512</v>
      </c>
      <c r="E55" s="179" t="s">
        <v>513</v>
      </c>
      <c r="F55" s="179" t="s">
        <v>514</v>
      </c>
      <c r="G55" s="181">
        <v>7905.47</v>
      </c>
    </row>
    <row r="56" spans="2:7" ht="40.5">
      <c r="B56" s="183">
        <v>50</v>
      </c>
      <c r="C56" s="179" t="s">
        <v>515</v>
      </c>
      <c r="D56" s="179" t="s">
        <v>516</v>
      </c>
      <c r="E56" s="179" t="s">
        <v>517</v>
      </c>
      <c r="F56" s="350" t="s">
        <v>518</v>
      </c>
      <c r="G56" s="351">
        <v>48924.99</v>
      </c>
    </row>
    <row r="57" spans="2:7" ht="40.5">
      <c r="B57" s="183">
        <v>51</v>
      </c>
      <c r="C57" s="179" t="s">
        <v>515</v>
      </c>
      <c r="D57" s="179" t="s">
        <v>519</v>
      </c>
      <c r="E57" s="179" t="s">
        <v>517</v>
      </c>
      <c r="F57" s="350"/>
      <c r="G57" s="351"/>
    </row>
    <row r="58" spans="2:7" ht="40.5">
      <c r="B58" s="183">
        <v>52</v>
      </c>
      <c r="C58" s="179" t="s">
        <v>520</v>
      </c>
      <c r="D58" s="179" t="s">
        <v>521</v>
      </c>
      <c r="E58" s="179" t="s">
        <v>522</v>
      </c>
      <c r="F58" s="179" t="s">
        <v>523</v>
      </c>
      <c r="G58" s="181">
        <v>14419.76</v>
      </c>
    </row>
    <row r="59" spans="2:7" ht="40.5">
      <c r="B59" s="183">
        <v>53</v>
      </c>
      <c r="C59" s="179" t="s">
        <v>524</v>
      </c>
      <c r="D59" s="179" t="s">
        <v>525</v>
      </c>
      <c r="E59" s="179" t="s">
        <v>526</v>
      </c>
      <c r="F59" s="179" t="s">
        <v>527</v>
      </c>
      <c r="G59" s="181">
        <v>60893.69</v>
      </c>
    </row>
    <row r="60" spans="2:7" ht="40.5">
      <c r="B60" s="183">
        <v>54</v>
      </c>
      <c r="C60" s="179" t="s">
        <v>524</v>
      </c>
      <c r="D60" s="179" t="s">
        <v>528</v>
      </c>
      <c r="E60" s="179" t="s">
        <v>526</v>
      </c>
      <c r="F60" s="179"/>
      <c r="G60" s="181"/>
    </row>
    <row r="61" spans="2:7" ht="27">
      <c r="B61" s="183">
        <v>55</v>
      </c>
      <c r="C61" s="179" t="s">
        <v>529</v>
      </c>
      <c r="D61" s="179" t="s">
        <v>530</v>
      </c>
      <c r="E61" s="179" t="s">
        <v>531</v>
      </c>
      <c r="F61" s="179" t="s">
        <v>532</v>
      </c>
      <c r="G61" s="181">
        <v>25751.6</v>
      </c>
    </row>
    <row r="62" spans="2:7" ht="27">
      <c r="B62" s="183">
        <v>56</v>
      </c>
      <c r="C62" s="179" t="s">
        <v>529</v>
      </c>
      <c r="D62" s="179" t="s">
        <v>533</v>
      </c>
      <c r="E62" s="179" t="s">
        <v>534</v>
      </c>
      <c r="F62" s="179" t="s">
        <v>532</v>
      </c>
      <c r="G62" s="181">
        <v>24398.52</v>
      </c>
    </row>
    <row r="63" spans="2:7" ht="27">
      <c r="B63" s="183">
        <v>57</v>
      </c>
      <c r="C63" s="179" t="s">
        <v>529</v>
      </c>
      <c r="D63" s="179" t="s">
        <v>535</v>
      </c>
      <c r="E63" s="179" t="s">
        <v>536</v>
      </c>
      <c r="F63" s="179" t="s">
        <v>532</v>
      </c>
      <c r="G63" s="181">
        <v>24398.52</v>
      </c>
    </row>
    <row r="64" spans="2:7" ht="27">
      <c r="B64" s="183">
        <v>58</v>
      </c>
      <c r="C64" s="179" t="s">
        <v>537</v>
      </c>
      <c r="D64" s="179" t="s">
        <v>538</v>
      </c>
      <c r="E64" s="179" t="s">
        <v>539</v>
      </c>
      <c r="F64" s="350" t="s">
        <v>540</v>
      </c>
      <c r="G64" s="351">
        <v>52161.48</v>
      </c>
    </row>
    <row r="65" spans="2:7" ht="27">
      <c r="B65" s="183">
        <v>59</v>
      </c>
      <c r="C65" s="179" t="s">
        <v>537</v>
      </c>
      <c r="D65" s="179" t="s">
        <v>541</v>
      </c>
      <c r="E65" s="179" t="s">
        <v>539</v>
      </c>
      <c r="F65" s="350"/>
      <c r="G65" s="351"/>
    </row>
    <row r="66" spans="2:7" ht="40.5">
      <c r="B66" s="183">
        <v>60</v>
      </c>
      <c r="C66" s="184" t="s">
        <v>542</v>
      </c>
      <c r="D66" s="179" t="s">
        <v>543</v>
      </c>
      <c r="E66" s="179" t="s">
        <v>544</v>
      </c>
      <c r="F66" s="179" t="s">
        <v>545</v>
      </c>
      <c r="G66" s="181">
        <v>5032.77</v>
      </c>
    </row>
  </sheetData>
  <sheetProtection/>
  <mergeCells count="23">
    <mergeCell ref="B3:G3"/>
    <mergeCell ref="B4:G4"/>
    <mergeCell ref="B2:D2"/>
    <mergeCell ref="E2:G2"/>
    <mergeCell ref="B5:B6"/>
    <mergeCell ref="C5:C6"/>
    <mergeCell ref="D5:D6"/>
    <mergeCell ref="E5:E6"/>
    <mergeCell ref="F5:F6"/>
    <mergeCell ref="F7:F10"/>
    <mergeCell ref="G7:G10"/>
    <mergeCell ref="F11:F14"/>
    <mergeCell ref="G11:G14"/>
    <mergeCell ref="F15:F18"/>
    <mergeCell ref="G15:G18"/>
    <mergeCell ref="F19:F20"/>
    <mergeCell ref="G19:G20"/>
    <mergeCell ref="F64:F65"/>
    <mergeCell ref="G64:G65"/>
    <mergeCell ref="F47:F48"/>
    <mergeCell ref="G47:G48"/>
    <mergeCell ref="F56:F57"/>
    <mergeCell ref="G56:G5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SheetLayoutView="100" zoomScalePageLayoutView="0" workbookViewId="0" topLeftCell="A37">
      <selection activeCell="A84" sqref="A84:H84"/>
    </sheetView>
  </sheetViews>
  <sheetFormatPr defaultColWidth="9.140625" defaultRowHeight="15"/>
  <cols>
    <col min="1" max="1" width="9.140625" style="6" customWidth="1"/>
    <col min="2" max="2" width="15.00390625" style="6" customWidth="1"/>
    <col min="3" max="5" width="9.140625" style="6" customWidth="1"/>
    <col min="6" max="6" width="9.140625" style="7" customWidth="1"/>
    <col min="7" max="7" width="9.140625" style="6" customWidth="1"/>
    <col min="8" max="8" width="8.7109375" style="6" customWidth="1"/>
    <col min="9" max="9" width="9.7109375" style="6" customWidth="1"/>
    <col min="10" max="16384" width="9.140625" style="6" customWidth="1"/>
  </cols>
  <sheetData>
    <row r="1" spans="1:11" ht="15">
      <c r="A1" s="221" t="s">
        <v>248</v>
      </c>
      <c r="B1" s="222"/>
      <c r="C1" s="222"/>
      <c r="D1" s="223"/>
      <c r="E1" s="230" t="s">
        <v>552</v>
      </c>
      <c r="F1" s="231"/>
      <c r="G1" s="231"/>
      <c r="H1" s="231"/>
      <c r="I1" s="232"/>
      <c r="J1"/>
      <c r="K1"/>
    </row>
    <row r="2" spans="1:11" ht="15">
      <c r="A2" s="224"/>
      <c r="B2" s="225"/>
      <c r="C2" s="225"/>
      <c r="D2" s="226"/>
      <c r="E2" s="233"/>
      <c r="F2" s="234"/>
      <c r="G2" s="234"/>
      <c r="H2" s="234"/>
      <c r="I2" s="235"/>
      <c r="J2"/>
      <c r="K2"/>
    </row>
    <row r="3" spans="1:11" ht="15">
      <c r="A3" s="227"/>
      <c r="B3" s="228"/>
      <c r="C3" s="228"/>
      <c r="D3" s="229"/>
      <c r="E3" s="236"/>
      <c r="F3" s="237"/>
      <c r="G3" s="237"/>
      <c r="H3" s="237"/>
      <c r="I3" s="238"/>
      <c r="J3"/>
      <c r="K3"/>
    </row>
    <row r="4" spans="1:11" ht="11.25" customHeight="1">
      <c r="A4" s="239" t="s">
        <v>116</v>
      </c>
      <c r="B4" s="240"/>
      <c r="C4" s="240"/>
      <c r="D4" s="240"/>
      <c r="E4" s="240"/>
      <c r="F4" s="240"/>
      <c r="G4" s="240"/>
      <c r="H4" s="240"/>
      <c r="I4" s="241"/>
      <c r="J4"/>
      <c r="K4"/>
    </row>
    <row r="5" spans="1:11" ht="24.75" customHeight="1">
      <c r="A5" s="242"/>
      <c r="B5" s="243"/>
      <c r="C5" s="243"/>
      <c r="D5" s="243"/>
      <c r="E5" s="243"/>
      <c r="F5" s="243"/>
      <c r="G5" s="243"/>
      <c r="H5" s="243"/>
      <c r="I5" s="244"/>
      <c r="J5"/>
      <c r="K5"/>
    </row>
    <row r="6" spans="1:11" ht="15">
      <c r="A6" s="216" t="s">
        <v>117</v>
      </c>
      <c r="B6" s="216"/>
      <c r="C6" s="216"/>
      <c r="D6" s="216"/>
      <c r="E6" s="216"/>
      <c r="F6" s="216"/>
      <c r="G6" s="216"/>
      <c r="H6" s="216"/>
      <c r="I6" s="216"/>
      <c r="J6"/>
      <c r="K6"/>
    </row>
    <row r="7" spans="1:11" ht="9" customHeight="1">
      <c r="A7" s="217"/>
      <c r="B7" s="217"/>
      <c r="C7" s="217"/>
      <c r="D7" s="217"/>
      <c r="E7" s="217"/>
      <c r="F7" s="217"/>
      <c r="G7" s="217"/>
      <c r="H7" s="217"/>
      <c r="I7" s="217"/>
      <c r="J7"/>
      <c r="K7"/>
    </row>
    <row r="8" spans="1:11" ht="15">
      <c r="A8" s="218" t="s">
        <v>17</v>
      </c>
      <c r="B8" s="218"/>
      <c r="C8" s="218"/>
      <c r="D8" s="218"/>
      <c r="E8" s="218"/>
      <c r="F8" s="218"/>
      <c r="G8" s="218"/>
      <c r="H8" s="218"/>
      <c r="I8" s="218"/>
      <c r="J8"/>
      <c r="K8"/>
    </row>
    <row r="9" spans="1:11" ht="15">
      <c r="A9" s="219" t="s">
        <v>18</v>
      </c>
      <c r="B9" s="219"/>
      <c r="C9" s="215" t="s">
        <v>256</v>
      </c>
      <c r="D9" s="215"/>
      <c r="E9" s="215"/>
      <c r="F9" s="215"/>
      <c r="G9" s="215"/>
      <c r="H9" s="215"/>
      <c r="I9" s="215"/>
      <c r="J9"/>
      <c r="K9"/>
    </row>
    <row r="10" spans="1:11" ht="15">
      <c r="A10" s="219" t="s">
        <v>19</v>
      </c>
      <c r="B10" s="219"/>
      <c r="C10" s="215" t="s">
        <v>20</v>
      </c>
      <c r="D10" s="215"/>
      <c r="E10" s="215"/>
      <c r="F10" s="215"/>
      <c r="G10" s="215"/>
      <c r="H10" s="215"/>
      <c r="I10" s="215"/>
      <c r="J10"/>
      <c r="K10"/>
    </row>
    <row r="11" spans="1:11" ht="15">
      <c r="A11" s="214" t="s">
        <v>21</v>
      </c>
      <c r="B11" s="214"/>
      <c r="C11" s="215" t="s">
        <v>344</v>
      </c>
      <c r="D11" s="215"/>
      <c r="E11" s="215"/>
      <c r="F11" s="215"/>
      <c r="G11" s="215"/>
      <c r="H11" s="215"/>
      <c r="I11" s="215"/>
      <c r="J11"/>
      <c r="K11"/>
    </row>
    <row r="12" spans="1:11" ht="15">
      <c r="A12" s="214" t="s">
        <v>22</v>
      </c>
      <c r="B12" s="214"/>
      <c r="C12" s="214"/>
      <c r="D12" s="214"/>
      <c r="E12" s="214"/>
      <c r="F12" s="214"/>
      <c r="G12" s="214"/>
      <c r="H12" s="214"/>
      <c r="I12" s="18">
        <v>1</v>
      </c>
      <c r="J12"/>
      <c r="K12"/>
    </row>
    <row r="13" spans="1:11" ht="15">
      <c r="A13" s="214" t="s">
        <v>23</v>
      </c>
      <c r="B13" s="214"/>
      <c r="C13" s="214"/>
      <c r="D13" s="214"/>
      <c r="E13" s="214"/>
      <c r="F13" s="214"/>
      <c r="G13" s="214"/>
      <c r="H13" s="214"/>
      <c r="I13" s="18">
        <v>1</v>
      </c>
      <c r="J13"/>
      <c r="K13"/>
    </row>
    <row r="14" spans="1:11" ht="15">
      <c r="A14" s="214" t="s">
        <v>24</v>
      </c>
      <c r="B14" s="214"/>
      <c r="C14" s="214"/>
      <c r="D14" s="214"/>
      <c r="E14" s="214"/>
      <c r="F14" s="214"/>
      <c r="G14" s="214"/>
      <c r="H14" s="214"/>
      <c r="I14" s="18">
        <v>12</v>
      </c>
      <c r="J14"/>
      <c r="K14"/>
    </row>
    <row r="15" spans="1:11" ht="9" customHeight="1">
      <c r="A15" s="217"/>
      <c r="B15" s="217"/>
      <c r="C15" s="217"/>
      <c r="D15" s="217"/>
      <c r="E15" s="217"/>
      <c r="F15" s="217"/>
      <c r="G15" s="217"/>
      <c r="H15" s="217"/>
      <c r="I15" s="217"/>
      <c r="J15"/>
      <c r="K15"/>
    </row>
    <row r="16" spans="1:11" ht="15">
      <c r="A16" s="218" t="s">
        <v>25</v>
      </c>
      <c r="B16" s="218"/>
      <c r="C16" s="218"/>
      <c r="D16" s="218"/>
      <c r="E16" s="218"/>
      <c r="F16" s="218"/>
      <c r="G16" s="218"/>
      <c r="H16" s="218"/>
      <c r="I16" s="218"/>
      <c r="J16"/>
      <c r="K16"/>
    </row>
    <row r="17" spans="1:11" ht="15">
      <c r="A17" s="214" t="s">
        <v>26</v>
      </c>
      <c r="B17" s="214"/>
      <c r="C17" s="215" t="s">
        <v>90</v>
      </c>
      <c r="D17" s="215"/>
      <c r="E17" s="215"/>
      <c r="F17" s="215"/>
      <c r="G17" s="215"/>
      <c r="H17" s="215"/>
      <c r="I17" s="215"/>
      <c r="J17"/>
      <c r="K17"/>
    </row>
    <row r="18" spans="1:11" ht="15">
      <c r="A18" s="214" t="s">
        <v>28</v>
      </c>
      <c r="B18" s="214"/>
      <c r="C18" s="214"/>
      <c r="D18" s="214"/>
      <c r="E18" s="214"/>
      <c r="F18" s="214"/>
      <c r="G18" s="214"/>
      <c r="H18" s="214"/>
      <c r="I18" s="23">
        <v>0</v>
      </c>
      <c r="J18"/>
      <c r="K18"/>
    </row>
    <row r="19" spans="1:11" ht="15">
      <c r="A19" s="214" t="s">
        <v>29</v>
      </c>
      <c r="B19" s="214"/>
      <c r="C19" s="214"/>
      <c r="D19" s="214"/>
      <c r="E19" s="214"/>
      <c r="F19" s="214"/>
      <c r="G19" s="214"/>
      <c r="H19" s="214"/>
      <c r="I19" s="60">
        <v>42979</v>
      </c>
      <c r="J19" s="13"/>
      <c r="K19"/>
    </row>
    <row r="20" spans="1:11" ht="15">
      <c r="A20" s="214" t="s">
        <v>30</v>
      </c>
      <c r="B20" s="214"/>
      <c r="C20" s="215" t="s">
        <v>118</v>
      </c>
      <c r="D20" s="215"/>
      <c r="E20" s="215"/>
      <c r="F20" s="215"/>
      <c r="G20" s="215"/>
      <c r="H20" s="215"/>
      <c r="I20" s="215"/>
      <c r="J20"/>
      <c r="K20"/>
    </row>
    <row r="21" spans="1:11" ht="15">
      <c r="A21" s="214" t="s">
        <v>31</v>
      </c>
      <c r="B21" s="214"/>
      <c r="C21" s="214"/>
      <c r="D21" s="214"/>
      <c r="E21" s="214"/>
      <c r="F21" s="214"/>
      <c r="G21" s="214"/>
      <c r="H21" s="214"/>
      <c r="I21" s="23">
        <f>I18/220</f>
        <v>0</v>
      </c>
      <c r="J21"/>
      <c r="K21"/>
    </row>
    <row r="22" spans="1:11" ht="15">
      <c r="A22" s="214" t="s">
        <v>32</v>
      </c>
      <c r="B22" s="214"/>
      <c r="C22" s="215" t="s">
        <v>344</v>
      </c>
      <c r="D22" s="215"/>
      <c r="E22" s="215"/>
      <c r="F22" s="215"/>
      <c r="G22" s="215"/>
      <c r="H22" s="215"/>
      <c r="I22" s="215"/>
      <c r="J22"/>
      <c r="K22"/>
    </row>
    <row r="23" spans="1:11" ht="9" customHeight="1">
      <c r="A23" s="217"/>
      <c r="B23" s="217"/>
      <c r="C23" s="217"/>
      <c r="D23" s="217"/>
      <c r="E23" s="217"/>
      <c r="F23" s="217"/>
      <c r="G23" s="217"/>
      <c r="H23" s="217"/>
      <c r="I23" s="217"/>
      <c r="J23"/>
      <c r="K23"/>
    </row>
    <row r="24" spans="1:11" ht="15">
      <c r="A24" s="216" t="s">
        <v>33</v>
      </c>
      <c r="B24" s="216"/>
      <c r="C24" s="216"/>
      <c r="D24" s="216"/>
      <c r="E24" s="216"/>
      <c r="F24" s="216"/>
      <c r="G24" s="216"/>
      <c r="H24" s="216"/>
      <c r="I24" s="14" t="s">
        <v>34</v>
      </c>
      <c r="J24"/>
      <c r="K24"/>
    </row>
    <row r="25" spans="1:11" ht="15">
      <c r="A25" s="219" t="s">
        <v>35</v>
      </c>
      <c r="B25" s="219"/>
      <c r="C25" s="219"/>
      <c r="D25" s="219"/>
      <c r="E25" s="219"/>
      <c r="F25" s="219"/>
      <c r="G25" s="219"/>
      <c r="H25" s="219"/>
      <c r="I25" s="15">
        <v>0</v>
      </c>
      <c r="J25"/>
      <c r="K25"/>
    </row>
    <row r="26" spans="1:11" ht="15">
      <c r="A26" s="220" t="s">
        <v>36</v>
      </c>
      <c r="B26" s="220"/>
      <c r="C26" s="220"/>
      <c r="D26" s="220"/>
      <c r="E26" s="220"/>
      <c r="F26" s="220"/>
      <c r="G26" s="220"/>
      <c r="H26" s="220"/>
      <c r="I26" s="16">
        <f>SUM(I25:I25)</f>
        <v>0</v>
      </c>
      <c r="J26"/>
      <c r="K26"/>
    </row>
    <row r="27" spans="1:11" ht="9" customHeight="1">
      <c r="A27" s="217"/>
      <c r="B27" s="217"/>
      <c r="C27" s="217"/>
      <c r="D27" s="217"/>
      <c r="E27" s="217"/>
      <c r="F27" s="217"/>
      <c r="G27" s="217"/>
      <c r="H27" s="17"/>
      <c r="I27" s="17"/>
      <c r="J27"/>
      <c r="K27"/>
    </row>
    <row r="28" spans="1:11" ht="15">
      <c r="A28" s="216" t="s">
        <v>37</v>
      </c>
      <c r="B28" s="216"/>
      <c r="C28" s="216"/>
      <c r="D28" s="216"/>
      <c r="E28" s="216"/>
      <c r="F28" s="216"/>
      <c r="G28" s="216"/>
      <c r="H28" s="216"/>
      <c r="I28" s="216"/>
      <c r="J28"/>
      <c r="K28"/>
    </row>
    <row r="29" spans="1:11" ht="15">
      <c r="A29" s="218" t="s">
        <v>38</v>
      </c>
      <c r="B29" s="218"/>
      <c r="C29" s="218"/>
      <c r="D29" s="218"/>
      <c r="E29" s="218"/>
      <c r="F29" s="218"/>
      <c r="G29" s="218"/>
      <c r="H29" s="91" t="s">
        <v>39</v>
      </c>
      <c r="I29" s="18" t="s">
        <v>34</v>
      </c>
      <c r="J29"/>
      <c r="K29"/>
    </row>
    <row r="30" spans="1:11" ht="15">
      <c r="A30" s="219" t="s">
        <v>40</v>
      </c>
      <c r="B30" s="219"/>
      <c r="C30" s="219"/>
      <c r="D30" s="219"/>
      <c r="E30" s="219"/>
      <c r="F30" s="219"/>
      <c r="G30" s="219"/>
      <c r="H30" s="19">
        <v>0</v>
      </c>
      <c r="I30" s="15">
        <f aca="true" t="shared" si="0" ref="I30:I37">$I$26*H30%</f>
        <v>0</v>
      </c>
      <c r="J30"/>
      <c r="K30"/>
    </row>
    <row r="31" spans="1:11" ht="15">
      <c r="A31" s="219" t="s">
        <v>41</v>
      </c>
      <c r="B31" s="219"/>
      <c r="C31" s="219"/>
      <c r="D31" s="219"/>
      <c r="E31" s="219"/>
      <c r="F31" s="219"/>
      <c r="G31" s="219"/>
      <c r="H31" s="19">
        <v>0</v>
      </c>
      <c r="I31" s="15">
        <f t="shared" si="0"/>
        <v>0</v>
      </c>
      <c r="J31"/>
      <c r="K31"/>
    </row>
    <row r="32" spans="1:11" ht="15">
      <c r="A32" s="219" t="s">
        <v>42</v>
      </c>
      <c r="B32" s="219"/>
      <c r="C32" s="219"/>
      <c r="D32" s="219"/>
      <c r="E32" s="219"/>
      <c r="F32" s="219"/>
      <c r="G32" s="219"/>
      <c r="H32" s="19">
        <v>0</v>
      </c>
      <c r="I32" s="15">
        <f t="shared" si="0"/>
        <v>0</v>
      </c>
      <c r="J32"/>
      <c r="K32"/>
    </row>
    <row r="33" spans="1:11" ht="15">
      <c r="A33" s="219" t="s">
        <v>43</v>
      </c>
      <c r="B33" s="219"/>
      <c r="C33" s="219"/>
      <c r="D33" s="219"/>
      <c r="E33" s="219"/>
      <c r="F33" s="219"/>
      <c r="G33" s="219"/>
      <c r="H33" s="19">
        <v>0</v>
      </c>
      <c r="I33" s="15">
        <f t="shared" si="0"/>
        <v>0</v>
      </c>
      <c r="J33"/>
      <c r="K33"/>
    </row>
    <row r="34" spans="1:11" ht="15">
      <c r="A34" s="219" t="s">
        <v>44</v>
      </c>
      <c r="B34" s="219"/>
      <c r="C34" s="219"/>
      <c r="D34" s="219"/>
      <c r="E34" s="219"/>
      <c r="F34" s="219"/>
      <c r="G34" s="219"/>
      <c r="H34" s="19">
        <v>0</v>
      </c>
      <c r="I34" s="15">
        <f t="shared" si="0"/>
        <v>0</v>
      </c>
      <c r="J34"/>
      <c r="K34"/>
    </row>
    <row r="35" spans="1:11" ht="15">
      <c r="A35" s="219" t="s">
        <v>45</v>
      </c>
      <c r="B35" s="219"/>
      <c r="C35" s="219"/>
      <c r="D35" s="219"/>
      <c r="E35" s="219"/>
      <c r="F35" s="219"/>
      <c r="G35" s="219"/>
      <c r="H35" s="19">
        <v>0</v>
      </c>
      <c r="I35" s="15">
        <f t="shared" si="0"/>
        <v>0</v>
      </c>
      <c r="J35"/>
      <c r="K35"/>
    </row>
    <row r="36" spans="1:11" ht="15">
      <c r="A36" s="214" t="s">
        <v>46</v>
      </c>
      <c r="B36" s="214"/>
      <c r="C36" s="21">
        <v>0</v>
      </c>
      <c r="D36" s="214" t="s">
        <v>47</v>
      </c>
      <c r="E36" s="214"/>
      <c r="F36" s="214"/>
      <c r="G36" s="22">
        <v>0</v>
      </c>
      <c r="H36" s="19">
        <v>0</v>
      </c>
      <c r="I36" s="15">
        <f t="shared" si="0"/>
        <v>0</v>
      </c>
      <c r="J36"/>
      <c r="K36"/>
    </row>
    <row r="37" spans="1:11" ht="15">
      <c r="A37" s="214" t="s">
        <v>48</v>
      </c>
      <c r="B37" s="214"/>
      <c r="C37" s="214"/>
      <c r="D37" s="214"/>
      <c r="E37" s="214"/>
      <c r="F37" s="214"/>
      <c r="G37" s="214"/>
      <c r="H37" s="19">
        <v>0</v>
      </c>
      <c r="I37" s="15">
        <f t="shared" si="0"/>
        <v>0</v>
      </c>
      <c r="J37"/>
      <c r="K37"/>
    </row>
    <row r="38" spans="1:11" ht="15">
      <c r="A38" s="220" t="s">
        <v>49</v>
      </c>
      <c r="B38" s="220"/>
      <c r="C38" s="220"/>
      <c r="D38" s="220"/>
      <c r="E38" s="220"/>
      <c r="F38" s="220"/>
      <c r="G38" s="220"/>
      <c r="H38" s="23">
        <f>SUM(H30:H37)</f>
        <v>0</v>
      </c>
      <c r="I38" s="16">
        <f>SUM(I30:I37)</f>
        <v>0</v>
      </c>
      <c r="J38"/>
      <c r="K38"/>
    </row>
    <row r="39" spans="1:11" ht="9" customHeight="1">
      <c r="A39" s="217"/>
      <c r="B39" s="217"/>
      <c r="C39" s="217"/>
      <c r="D39" s="217"/>
      <c r="E39" s="217"/>
      <c r="F39" s="217"/>
      <c r="G39" s="217"/>
      <c r="H39" s="17"/>
      <c r="I39" s="17"/>
      <c r="J39"/>
      <c r="K39"/>
    </row>
    <row r="40" spans="1:11" ht="15">
      <c r="A40" s="218" t="s">
        <v>50</v>
      </c>
      <c r="B40" s="218"/>
      <c r="C40" s="218"/>
      <c r="D40" s="218"/>
      <c r="E40" s="218"/>
      <c r="F40" s="218"/>
      <c r="G40" s="218"/>
      <c r="H40" s="91" t="s">
        <v>39</v>
      </c>
      <c r="I40" s="18" t="s">
        <v>34</v>
      </c>
      <c r="J40"/>
      <c r="K40"/>
    </row>
    <row r="41" spans="1:11" ht="15">
      <c r="A41" s="219" t="s">
        <v>51</v>
      </c>
      <c r="B41" s="219"/>
      <c r="C41" s="219"/>
      <c r="D41" s="219"/>
      <c r="E41" s="219"/>
      <c r="F41" s="219"/>
      <c r="G41" s="219"/>
      <c r="H41" s="19">
        <v>0</v>
      </c>
      <c r="I41" s="15">
        <f>$I$26*H41%</f>
        <v>0</v>
      </c>
      <c r="J41"/>
      <c r="K41"/>
    </row>
    <row r="42" spans="1:11" ht="15">
      <c r="A42" s="219" t="s">
        <v>52</v>
      </c>
      <c r="B42" s="219"/>
      <c r="C42" s="219"/>
      <c r="D42" s="219"/>
      <c r="E42" s="219"/>
      <c r="F42" s="219"/>
      <c r="G42" s="219"/>
      <c r="H42" s="19">
        <v>0</v>
      </c>
      <c r="I42" s="15">
        <f>$I$26*H42%</f>
        <v>0</v>
      </c>
      <c r="J42"/>
      <c r="K42"/>
    </row>
    <row r="43" spans="1:11" ht="15">
      <c r="A43" s="220" t="s">
        <v>49</v>
      </c>
      <c r="B43" s="220"/>
      <c r="C43" s="220"/>
      <c r="D43" s="220"/>
      <c r="E43" s="220"/>
      <c r="F43" s="220"/>
      <c r="G43" s="220"/>
      <c r="H43" s="23">
        <f>SUM(H41:H42)</f>
        <v>0</v>
      </c>
      <c r="I43" s="16">
        <f>SUM(I41:I42)</f>
        <v>0</v>
      </c>
      <c r="J43"/>
      <c r="K43"/>
    </row>
    <row r="44" spans="1:11" ht="9" customHeight="1">
      <c r="A44" s="220"/>
      <c r="B44" s="220"/>
      <c r="C44" s="220"/>
      <c r="D44" s="220"/>
      <c r="E44" s="220"/>
      <c r="F44" s="220"/>
      <c r="G44" s="220"/>
      <c r="H44" s="220"/>
      <c r="I44" s="220"/>
      <c r="J44"/>
      <c r="K44"/>
    </row>
    <row r="45" spans="1:11" ht="15">
      <c r="A45" s="217"/>
      <c r="B45" s="217"/>
      <c r="C45" s="217"/>
      <c r="D45" s="217"/>
      <c r="E45" s="217"/>
      <c r="F45" s="217"/>
      <c r="G45" s="217"/>
      <c r="H45" s="17"/>
      <c r="I45" s="17"/>
      <c r="J45"/>
      <c r="K45"/>
    </row>
    <row r="46" spans="1:11" ht="15">
      <c r="A46" s="218" t="s">
        <v>53</v>
      </c>
      <c r="B46" s="218"/>
      <c r="C46" s="218"/>
      <c r="D46" s="218"/>
      <c r="E46" s="218"/>
      <c r="F46" s="218"/>
      <c r="G46" s="218"/>
      <c r="H46" s="91" t="s">
        <v>39</v>
      </c>
      <c r="I46" s="18" t="s">
        <v>34</v>
      </c>
      <c r="J46"/>
      <c r="K46"/>
    </row>
    <row r="47" spans="1:11" ht="15">
      <c r="A47" s="219" t="s">
        <v>54</v>
      </c>
      <c r="B47" s="219"/>
      <c r="C47" s="219"/>
      <c r="D47" s="219"/>
      <c r="E47" s="219"/>
      <c r="F47" s="219"/>
      <c r="G47" s="219"/>
      <c r="H47" s="24">
        <v>0</v>
      </c>
      <c r="I47" s="15">
        <f>$I$26*H47%</f>
        <v>0</v>
      </c>
      <c r="J47"/>
      <c r="K47"/>
    </row>
    <row r="48" spans="1:11" ht="15">
      <c r="A48" s="245" t="s">
        <v>55</v>
      </c>
      <c r="B48" s="245"/>
      <c r="C48" s="245"/>
      <c r="D48" s="245"/>
      <c r="E48" s="245"/>
      <c r="F48" s="245"/>
      <c r="G48" s="245"/>
      <c r="H48" s="24">
        <v>0</v>
      </c>
      <c r="I48" s="15">
        <f>$I$26*H48%</f>
        <v>0</v>
      </c>
      <c r="J48"/>
      <c r="K48"/>
    </row>
    <row r="49" spans="1:11" ht="15">
      <c r="A49" s="220" t="s">
        <v>49</v>
      </c>
      <c r="B49" s="220"/>
      <c r="C49" s="220"/>
      <c r="D49" s="220"/>
      <c r="E49" s="220"/>
      <c r="F49" s="220"/>
      <c r="G49" s="220"/>
      <c r="H49" s="23">
        <f>SUM(H47:H48)</f>
        <v>0</v>
      </c>
      <c r="I49" s="16">
        <f>SUM(I47:I48)</f>
        <v>0</v>
      </c>
      <c r="J49"/>
      <c r="K49"/>
    </row>
    <row r="50" spans="1:11" ht="9" customHeight="1">
      <c r="A50" s="217"/>
      <c r="B50" s="217"/>
      <c r="C50" s="217"/>
      <c r="D50" s="217"/>
      <c r="E50" s="217"/>
      <c r="F50" s="217"/>
      <c r="G50" s="217"/>
      <c r="H50" s="17"/>
      <c r="I50" s="17"/>
      <c r="J50"/>
      <c r="K50"/>
    </row>
    <row r="51" spans="1:11" ht="15">
      <c r="A51" s="218" t="s">
        <v>56</v>
      </c>
      <c r="B51" s="218"/>
      <c r="C51" s="218"/>
      <c r="D51" s="218"/>
      <c r="E51" s="218"/>
      <c r="F51" s="218"/>
      <c r="G51" s="218"/>
      <c r="H51" s="91" t="s">
        <v>39</v>
      </c>
      <c r="I51" s="18" t="s">
        <v>34</v>
      </c>
      <c r="J51"/>
      <c r="K51"/>
    </row>
    <row r="52" spans="1:11" ht="15">
      <c r="A52" s="219" t="s">
        <v>57</v>
      </c>
      <c r="B52" s="219"/>
      <c r="C52" s="219"/>
      <c r="D52" s="219"/>
      <c r="E52" s="219"/>
      <c r="F52" s="219"/>
      <c r="G52" s="219"/>
      <c r="H52" s="19">
        <v>0</v>
      </c>
      <c r="I52" s="15">
        <f aca="true" t="shared" si="1" ref="I52:I58">$I$26*H52%</f>
        <v>0</v>
      </c>
      <c r="J52"/>
      <c r="K52"/>
    </row>
    <row r="53" spans="1:11" ht="15">
      <c r="A53" s="219" t="s">
        <v>58</v>
      </c>
      <c r="B53" s="219"/>
      <c r="C53" s="219"/>
      <c r="D53" s="219"/>
      <c r="E53" s="219"/>
      <c r="F53" s="219"/>
      <c r="G53" s="219"/>
      <c r="H53" s="19">
        <v>0</v>
      </c>
      <c r="I53" s="15">
        <f t="shared" si="1"/>
        <v>0</v>
      </c>
      <c r="J53"/>
      <c r="K53"/>
    </row>
    <row r="54" spans="1:11" ht="15">
      <c r="A54" s="219" t="s">
        <v>59</v>
      </c>
      <c r="B54" s="219"/>
      <c r="C54" s="219"/>
      <c r="D54" s="219"/>
      <c r="E54" s="219"/>
      <c r="F54" s="219"/>
      <c r="G54" s="219"/>
      <c r="H54" s="20">
        <v>0</v>
      </c>
      <c r="I54" s="15">
        <f t="shared" si="1"/>
        <v>0</v>
      </c>
      <c r="J54"/>
      <c r="K54"/>
    </row>
    <row r="55" spans="1:11" ht="15">
      <c r="A55" s="219" t="s">
        <v>60</v>
      </c>
      <c r="B55" s="219"/>
      <c r="C55" s="219"/>
      <c r="D55" s="219"/>
      <c r="E55" s="219"/>
      <c r="F55" s="219"/>
      <c r="G55" s="219"/>
      <c r="H55" s="20">
        <v>0</v>
      </c>
      <c r="I55" s="15">
        <f t="shared" si="1"/>
        <v>0</v>
      </c>
      <c r="J55"/>
      <c r="K55"/>
    </row>
    <row r="56" spans="1:11" ht="15">
      <c r="A56" s="219" t="s">
        <v>61</v>
      </c>
      <c r="B56" s="219"/>
      <c r="C56" s="219"/>
      <c r="D56" s="219"/>
      <c r="E56" s="219"/>
      <c r="F56" s="219"/>
      <c r="G56" s="219"/>
      <c r="H56" s="19">
        <v>0</v>
      </c>
      <c r="I56" s="15">
        <f t="shared" si="1"/>
        <v>0</v>
      </c>
      <c r="J56"/>
      <c r="K56"/>
    </row>
    <row r="57" spans="1:11" ht="15">
      <c r="A57" s="219" t="s">
        <v>62</v>
      </c>
      <c r="B57" s="219"/>
      <c r="C57" s="219"/>
      <c r="D57" s="219"/>
      <c r="E57" s="219"/>
      <c r="F57" s="219"/>
      <c r="G57" s="219"/>
      <c r="H57" s="19">
        <v>0</v>
      </c>
      <c r="I57" s="15">
        <f t="shared" si="1"/>
        <v>0</v>
      </c>
      <c r="J57"/>
      <c r="K57" s="25"/>
    </row>
    <row r="58" spans="1:11" ht="15">
      <c r="A58" s="219" t="s">
        <v>63</v>
      </c>
      <c r="B58" s="219"/>
      <c r="C58" s="219"/>
      <c r="D58" s="219"/>
      <c r="E58" s="219"/>
      <c r="F58" s="219"/>
      <c r="G58" s="219"/>
      <c r="H58" s="19">
        <f>0.0186*(0.0833+0.0833+0.0278)*4/12*100*0</f>
        <v>0</v>
      </c>
      <c r="I58" s="15">
        <f t="shared" si="1"/>
        <v>0</v>
      </c>
      <c r="J58"/>
      <c r="K58"/>
    </row>
    <row r="59" spans="1:11" ht="15">
      <c r="A59" s="220" t="s">
        <v>49</v>
      </c>
      <c r="B59" s="220"/>
      <c r="C59" s="220"/>
      <c r="D59" s="220"/>
      <c r="E59" s="220"/>
      <c r="F59" s="220"/>
      <c r="G59" s="220"/>
      <c r="H59" s="23">
        <f>SUM(H52:H58)</f>
        <v>0</v>
      </c>
      <c r="I59" s="16">
        <f>SUM(I52:I58)</f>
        <v>0</v>
      </c>
      <c r="J59"/>
      <c r="K59"/>
    </row>
    <row r="60" spans="1:11" ht="9" customHeight="1">
      <c r="A60" s="217"/>
      <c r="B60" s="217"/>
      <c r="C60" s="217"/>
      <c r="D60" s="217"/>
      <c r="E60" s="217"/>
      <c r="F60" s="217"/>
      <c r="G60" s="217"/>
      <c r="H60" s="17"/>
      <c r="I60" s="17"/>
      <c r="J60"/>
      <c r="K60"/>
    </row>
    <row r="61" spans="1:11" ht="15">
      <c r="A61" s="218" t="s">
        <v>64</v>
      </c>
      <c r="B61" s="218"/>
      <c r="C61" s="218"/>
      <c r="D61" s="218"/>
      <c r="E61" s="218"/>
      <c r="F61" s="218"/>
      <c r="G61" s="218"/>
      <c r="H61" s="91" t="s">
        <v>39</v>
      </c>
      <c r="I61" s="18" t="s">
        <v>34</v>
      </c>
      <c r="J61"/>
      <c r="K61"/>
    </row>
    <row r="62" spans="1:11" ht="15">
      <c r="A62" s="214" t="s">
        <v>65</v>
      </c>
      <c r="B62" s="214"/>
      <c r="C62" s="214"/>
      <c r="D62" s="214"/>
      <c r="E62" s="214"/>
      <c r="F62" s="214"/>
      <c r="G62" s="214"/>
      <c r="H62" s="19">
        <f>H38%*SUM($H$43+$H$49+$H$59)</f>
        <v>0</v>
      </c>
      <c r="I62" s="15">
        <f>$I$26*H62%</f>
        <v>0</v>
      </c>
      <c r="J62"/>
      <c r="K62"/>
    </row>
    <row r="63" spans="1:11" ht="9" customHeight="1">
      <c r="A63" s="217"/>
      <c r="B63" s="217"/>
      <c r="C63" s="217"/>
      <c r="D63" s="217"/>
      <c r="E63" s="217"/>
      <c r="F63" s="217"/>
      <c r="G63" s="217"/>
      <c r="H63" s="17"/>
      <c r="I63" s="17"/>
      <c r="J63"/>
      <c r="K63"/>
    </row>
    <row r="64" spans="1:11" ht="15">
      <c r="A64" s="218" t="s">
        <v>66</v>
      </c>
      <c r="B64" s="218"/>
      <c r="C64" s="218"/>
      <c r="D64" s="218"/>
      <c r="E64" s="218"/>
      <c r="F64" s="218"/>
      <c r="G64" s="218"/>
      <c r="H64" s="91" t="s">
        <v>39</v>
      </c>
      <c r="I64" s="18" t="s">
        <v>34</v>
      </c>
      <c r="J64"/>
      <c r="K64"/>
    </row>
    <row r="65" spans="1:11" ht="15">
      <c r="A65" s="219" t="s">
        <v>67</v>
      </c>
      <c r="B65" s="219"/>
      <c r="C65" s="219"/>
      <c r="D65" s="219"/>
      <c r="E65" s="219"/>
      <c r="F65" s="219"/>
      <c r="G65" s="219"/>
      <c r="H65" s="19">
        <v>0</v>
      </c>
      <c r="I65" s="15">
        <f>$I$26*H65%</f>
        <v>0</v>
      </c>
      <c r="J65"/>
      <c r="K65"/>
    </row>
    <row r="66" spans="1:11" ht="15">
      <c r="A66" s="220" t="s">
        <v>49</v>
      </c>
      <c r="B66" s="220"/>
      <c r="C66" s="220"/>
      <c r="D66" s="220"/>
      <c r="E66" s="220"/>
      <c r="F66" s="220"/>
      <c r="G66" s="220"/>
      <c r="H66" s="23">
        <f>SUM(H65:H65)</f>
        <v>0</v>
      </c>
      <c r="I66" s="16">
        <f>SUM(I65:I65)</f>
        <v>0</v>
      </c>
      <c r="J66"/>
      <c r="K66"/>
    </row>
    <row r="67" spans="1:11" ht="9" customHeight="1">
      <c r="A67" s="217"/>
      <c r="B67" s="217"/>
      <c r="C67" s="217"/>
      <c r="D67" s="217"/>
      <c r="E67" s="217"/>
      <c r="F67" s="217"/>
      <c r="G67" s="217"/>
      <c r="H67" s="17"/>
      <c r="I67" s="17"/>
      <c r="J67"/>
      <c r="K67"/>
    </row>
    <row r="68" spans="1:11" ht="15">
      <c r="A68" s="218" t="s">
        <v>68</v>
      </c>
      <c r="B68" s="218"/>
      <c r="C68" s="218"/>
      <c r="D68" s="218"/>
      <c r="E68" s="218"/>
      <c r="F68" s="218"/>
      <c r="G68" s="218"/>
      <c r="H68" s="91" t="s">
        <v>39</v>
      </c>
      <c r="I68" s="18" t="s">
        <v>34</v>
      </c>
      <c r="J68"/>
      <c r="K68"/>
    </row>
    <row r="69" spans="1:11" ht="15">
      <c r="A69" s="245" t="s">
        <v>69</v>
      </c>
      <c r="B69" s="245"/>
      <c r="C69" s="245"/>
      <c r="D69" s="245"/>
      <c r="E69" s="245"/>
      <c r="F69" s="245"/>
      <c r="G69" s="245"/>
      <c r="H69" s="24">
        <f>15/360*0.08*100*H37%</f>
        <v>0</v>
      </c>
      <c r="I69" s="15">
        <f>$I$26*H69%</f>
        <v>0</v>
      </c>
      <c r="J69"/>
      <c r="K69"/>
    </row>
    <row r="70" spans="1:11" ht="9" customHeight="1">
      <c r="A70" s="217"/>
      <c r="B70" s="217"/>
      <c r="C70" s="217"/>
      <c r="D70" s="217"/>
      <c r="E70" s="217"/>
      <c r="F70" s="217"/>
      <c r="G70" s="217"/>
      <c r="H70" s="217"/>
      <c r="I70" s="217"/>
      <c r="J70"/>
      <c r="K70"/>
    </row>
    <row r="71" spans="1:11" ht="15">
      <c r="A71" s="216" t="s">
        <v>70</v>
      </c>
      <c r="B71" s="216"/>
      <c r="C71" s="216"/>
      <c r="D71" s="216"/>
      <c r="E71" s="216"/>
      <c r="F71" s="216"/>
      <c r="G71" s="216"/>
      <c r="H71" s="92" t="s">
        <v>39</v>
      </c>
      <c r="I71" s="14" t="s">
        <v>34</v>
      </c>
      <c r="J71"/>
      <c r="K71"/>
    </row>
    <row r="72" spans="1:11" ht="15">
      <c r="A72" s="215" t="s">
        <v>71</v>
      </c>
      <c r="B72" s="215"/>
      <c r="C72" s="215"/>
      <c r="D72" s="215"/>
      <c r="E72" s="215"/>
      <c r="F72" s="215"/>
      <c r="G72" s="215"/>
      <c r="H72" s="55">
        <f>H38+$H$43+$H$49+$H$59+H62+$H$66+$H$69</f>
        <v>0</v>
      </c>
      <c r="I72" s="56">
        <f>I38+I43+I49+I59+I62+I66+I69</f>
        <v>0</v>
      </c>
      <c r="J72"/>
      <c r="K72"/>
    </row>
    <row r="73" spans="1:11" ht="9" customHeight="1">
      <c r="A73" s="217"/>
      <c r="B73" s="217"/>
      <c r="C73" s="217"/>
      <c r="D73" s="217"/>
      <c r="E73" s="217"/>
      <c r="F73" s="217"/>
      <c r="G73" s="217"/>
      <c r="H73" s="217"/>
      <c r="I73" s="217"/>
      <c r="J73"/>
      <c r="K73"/>
    </row>
    <row r="74" spans="1:11" ht="15">
      <c r="A74" s="216" t="s">
        <v>72</v>
      </c>
      <c r="B74" s="216"/>
      <c r="C74" s="216"/>
      <c r="D74" s="216"/>
      <c r="E74" s="216"/>
      <c r="F74" s="216"/>
      <c r="G74" s="216"/>
      <c r="H74" s="216"/>
      <c r="I74" s="216"/>
      <c r="J74"/>
      <c r="K74"/>
    </row>
    <row r="75" spans="1:11" ht="15">
      <c r="A75" s="218" t="s">
        <v>73</v>
      </c>
      <c r="B75" s="218"/>
      <c r="C75" s="218"/>
      <c r="D75" s="218"/>
      <c r="E75" s="218"/>
      <c r="F75" s="218"/>
      <c r="G75" s="218"/>
      <c r="H75" s="218"/>
      <c r="I75" s="18" t="s">
        <v>34</v>
      </c>
      <c r="J75"/>
      <c r="K75"/>
    </row>
    <row r="76" spans="1:11" ht="15" customHeight="1">
      <c r="A76" s="214" t="s">
        <v>74</v>
      </c>
      <c r="B76" s="214"/>
      <c r="C76" s="51">
        <v>0</v>
      </c>
      <c r="D76" s="246"/>
      <c r="E76" s="246"/>
      <c r="F76" s="219" t="s">
        <v>75</v>
      </c>
      <c r="G76" s="219"/>
      <c r="H76" s="58">
        <v>0</v>
      </c>
      <c r="I76" s="57">
        <f>((C76*2*H76)-($I$18*0.06))*$I$12</f>
        <v>0</v>
      </c>
      <c r="J76"/>
      <c r="K76"/>
    </row>
    <row r="77" spans="1:11" ht="15" customHeight="1">
      <c r="A77" s="214" t="s">
        <v>76</v>
      </c>
      <c r="B77" s="214"/>
      <c r="C77" s="52">
        <v>0</v>
      </c>
      <c r="D77" s="90" t="s">
        <v>77</v>
      </c>
      <c r="E77" s="53">
        <v>0</v>
      </c>
      <c r="F77" s="219" t="s">
        <v>75</v>
      </c>
      <c r="G77" s="219"/>
      <c r="H77" s="58">
        <v>0</v>
      </c>
      <c r="I77" s="57">
        <f>(C77-E77)*H77*$I$12</f>
        <v>0</v>
      </c>
      <c r="J77"/>
      <c r="K77"/>
    </row>
    <row r="78" spans="1:11" ht="9" customHeight="1">
      <c r="A78" s="219"/>
      <c r="B78" s="219"/>
      <c r="C78" s="219"/>
      <c r="D78" s="219"/>
      <c r="E78" s="219"/>
      <c r="F78" s="219"/>
      <c r="G78" s="219"/>
      <c r="H78" s="219"/>
      <c r="I78" s="15"/>
      <c r="J78"/>
      <c r="K78"/>
    </row>
    <row r="79" spans="1:11" ht="15">
      <c r="A79" s="220" t="s">
        <v>49</v>
      </c>
      <c r="B79" s="220"/>
      <c r="C79" s="220"/>
      <c r="D79" s="220"/>
      <c r="E79" s="220"/>
      <c r="F79" s="220"/>
      <c r="G79" s="220"/>
      <c r="H79" s="220"/>
      <c r="I79" s="16">
        <f>SUM(I76:I78)</f>
        <v>0</v>
      </c>
      <c r="J79"/>
      <c r="K79"/>
    </row>
    <row r="80" spans="1:11" ht="9" customHeight="1">
      <c r="A80" s="217"/>
      <c r="B80" s="217"/>
      <c r="C80" s="217"/>
      <c r="D80" s="217"/>
      <c r="E80" s="217"/>
      <c r="F80" s="217"/>
      <c r="G80" s="217"/>
      <c r="H80" s="217"/>
      <c r="I80" s="217"/>
      <c r="J80"/>
      <c r="K80"/>
    </row>
    <row r="81" spans="1:11" ht="15">
      <c r="A81" s="216" t="s">
        <v>79</v>
      </c>
      <c r="B81" s="216"/>
      <c r="C81" s="216"/>
      <c r="D81" s="216"/>
      <c r="E81" s="216"/>
      <c r="F81" s="216"/>
      <c r="G81" s="216"/>
      <c r="H81" s="216"/>
      <c r="I81" s="216"/>
      <c r="J81"/>
      <c r="K81"/>
    </row>
    <row r="82" spans="1:11" ht="15">
      <c r="A82" s="218" t="s">
        <v>80</v>
      </c>
      <c r="B82" s="218"/>
      <c r="C82" s="218"/>
      <c r="D82" s="218"/>
      <c r="E82" s="218"/>
      <c r="F82" s="218"/>
      <c r="G82" s="218"/>
      <c r="H82" s="218"/>
      <c r="I82" s="218"/>
      <c r="J82"/>
      <c r="K82"/>
    </row>
    <row r="83" spans="1:11" ht="15">
      <c r="A83" s="245" t="s">
        <v>81</v>
      </c>
      <c r="B83" s="245"/>
      <c r="C83" s="245"/>
      <c r="D83" s="245"/>
      <c r="E83" s="245"/>
      <c r="F83" s="245"/>
      <c r="G83" s="245"/>
      <c r="H83" s="245"/>
      <c r="I83" s="59">
        <f>UNIFORMES!G22</f>
        <v>0</v>
      </c>
      <c r="J83" s="27"/>
      <c r="K83"/>
    </row>
    <row r="84" spans="1:11" ht="15">
      <c r="A84" s="247" t="s">
        <v>82</v>
      </c>
      <c r="B84" s="247"/>
      <c r="C84" s="247"/>
      <c r="D84" s="247"/>
      <c r="E84" s="247"/>
      <c r="F84" s="247"/>
      <c r="G84" s="247"/>
      <c r="H84" s="247"/>
      <c r="I84" s="59">
        <f>EPI!G35</f>
        <v>0</v>
      </c>
      <c r="J84" s="27"/>
      <c r="K84"/>
    </row>
    <row r="85" spans="1:11" ht="15">
      <c r="A85" s="248" t="s">
        <v>91</v>
      </c>
      <c r="B85" s="248"/>
      <c r="C85" s="248"/>
      <c r="D85" s="248"/>
      <c r="E85" s="248"/>
      <c r="F85" s="248"/>
      <c r="G85" s="248"/>
      <c r="H85" s="248"/>
      <c r="I85" s="124">
        <f>'FERRAMENTAS E EQUIP'!G88</f>
        <v>0</v>
      </c>
      <c r="J85" s="27"/>
      <c r="K85"/>
    </row>
    <row r="86" spans="1:11" ht="15">
      <c r="A86" s="220" t="s">
        <v>49</v>
      </c>
      <c r="B86" s="220"/>
      <c r="C86" s="220"/>
      <c r="D86" s="220"/>
      <c r="E86" s="220"/>
      <c r="F86" s="220"/>
      <c r="G86" s="220"/>
      <c r="H86" s="220"/>
      <c r="I86" s="16">
        <f>SUM(I83:I85)</f>
        <v>0</v>
      </c>
      <c r="J86" s="13"/>
      <c r="K86" s="29"/>
    </row>
    <row r="87" spans="1:11" ht="15">
      <c r="A87" s="217"/>
      <c r="B87" s="217"/>
      <c r="C87" s="217"/>
      <c r="D87" s="217"/>
      <c r="E87" s="217"/>
      <c r="F87" s="217"/>
      <c r="G87" s="217"/>
      <c r="H87" s="217"/>
      <c r="I87" s="217"/>
      <c r="J87"/>
      <c r="K87"/>
    </row>
    <row r="88" spans="1:11" ht="15">
      <c r="A88" s="218" t="s">
        <v>83</v>
      </c>
      <c r="B88" s="218"/>
      <c r="C88" s="218"/>
      <c r="D88" s="218"/>
      <c r="E88" s="218"/>
      <c r="F88" s="218"/>
      <c r="G88" s="218"/>
      <c r="H88" s="218"/>
      <c r="I88" s="218"/>
      <c r="J88" s="13"/>
      <c r="K88" s="29"/>
    </row>
    <row r="89" spans="1:11" ht="15">
      <c r="A89" s="219" t="s">
        <v>84</v>
      </c>
      <c r="B89" s="219"/>
      <c r="C89" s="219"/>
      <c r="D89" s="219"/>
      <c r="E89" s="219"/>
      <c r="F89" s="219"/>
      <c r="G89" s="219"/>
      <c r="H89" s="219"/>
      <c r="I89" s="57">
        <f>($I$26+$I$72+$I$79+$I$86)*0.05</f>
        <v>0</v>
      </c>
      <c r="J89"/>
      <c r="K89" s="29"/>
    </row>
    <row r="90" spans="1:11" ht="12.75" customHeight="1">
      <c r="A90" s="219" t="s">
        <v>85</v>
      </c>
      <c r="B90" s="219"/>
      <c r="C90" s="219"/>
      <c r="D90" s="219"/>
      <c r="E90" s="219"/>
      <c r="F90" s="219"/>
      <c r="G90" s="219"/>
      <c r="H90" s="219"/>
      <c r="I90" s="57">
        <f>($I$26+$I$72+$I$79+$I$86+I89)*0.1</f>
        <v>0</v>
      </c>
      <c r="J90"/>
      <c r="K90"/>
    </row>
    <row r="91" spans="1:11" ht="15">
      <c r="A91" s="220" t="s">
        <v>49</v>
      </c>
      <c r="B91" s="220"/>
      <c r="C91" s="220"/>
      <c r="D91" s="220"/>
      <c r="E91" s="220"/>
      <c r="F91" s="220"/>
      <c r="G91" s="220"/>
      <c r="H91" s="220"/>
      <c r="I91" s="16">
        <f>SUM(I89:I90)</f>
        <v>0</v>
      </c>
      <c r="J91" s="13"/>
      <c r="K91" s="29"/>
    </row>
    <row r="92" spans="1:9" ht="9" customHeight="1">
      <c r="A92" s="217"/>
      <c r="B92" s="217"/>
      <c r="C92" s="217"/>
      <c r="D92" s="217"/>
      <c r="E92" s="217"/>
      <c r="F92" s="217"/>
      <c r="G92" s="217"/>
      <c r="H92" s="217"/>
      <c r="I92" s="217"/>
    </row>
    <row r="93" spans="1:9" ht="15">
      <c r="A93" s="216" t="s">
        <v>92</v>
      </c>
      <c r="B93" s="216"/>
      <c r="C93" s="216"/>
      <c r="D93" s="216"/>
      <c r="E93" s="216"/>
      <c r="F93" s="216"/>
      <c r="G93" s="216"/>
      <c r="H93" s="216"/>
      <c r="I93" s="216"/>
    </row>
    <row r="94" spans="1:9" ht="15">
      <c r="A94" s="219" t="s">
        <v>87</v>
      </c>
      <c r="B94" s="219"/>
      <c r="C94" s="219"/>
      <c r="D94" s="219"/>
      <c r="E94" s="219"/>
      <c r="F94" s="219"/>
      <c r="G94" s="219"/>
      <c r="H94" s="219"/>
      <c r="I94" s="15">
        <f>$I$26+$I$72</f>
        <v>0</v>
      </c>
    </row>
    <row r="95" spans="1:9" ht="15">
      <c r="A95" s="219" t="s">
        <v>88</v>
      </c>
      <c r="B95" s="219"/>
      <c r="C95" s="219"/>
      <c r="D95" s="219"/>
      <c r="E95" s="219"/>
      <c r="F95" s="219"/>
      <c r="G95" s="219"/>
      <c r="H95" s="219"/>
      <c r="I95" s="15">
        <f>$I$79+$I$86+$I$91</f>
        <v>0</v>
      </c>
    </row>
    <row r="96" spans="1:9" ht="15">
      <c r="A96" s="220" t="s">
        <v>89</v>
      </c>
      <c r="B96" s="220"/>
      <c r="C96" s="220"/>
      <c r="D96" s="220"/>
      <c r="E96" s="220"/>
      <c r="F96" s="220"/>
      <c r="G96" s="220"/>
      <c r="H96" s="220"/>
      <c r="I96" s="16">
        <f>SUM(I94:I95)</f>
        <v>0</v>
      </c>
    </row>
    <row r="97" ht="15">
      <c r="I97" s="44"/>
    </row>
  </sheetData>
  <sheetProtection/>
  <mergeCells count="104">
    <mergeCell ref="A80:I80"/>
    <mergeCell ref="A81:I81"/>
    <mergeCell ref="A82:I82"/>
    <mergeCell ref="A83:H83"/>
    <mergeCell ref="A84:H84"/>
    <mergeCell ref="A96:H96"/>
    <mergeCell ref="A93:I93"/>
    <mergeCell ref="A94:H94"/>
    <mergeCell ref="A95:H95"/>
    <mergeCell ref="A85:H85"/>
    <mergeCell ref="A86:H86"/>
    <mergeCell ref="A87:I87"/>
    <mergeCell ref="A88:I88"/>
    <mergeCell ref="A89:H89"/>
    <mergeCell ref="A90:H90"/>
    <mergeCell ref="A91:H91"/>
    <mergeCell ref="A92:I92"/>
    <mergeCell ref="A74:I74"/>
    <mergeCell ref="A75:H75"/>
    <mergeCell ref="A76:B76"/>
    <mergeCell ref="D76:E76"/>
    <mergeCell ref="F76:G76"/>
    <mergeCell ref="A77:B77"/>
    <mergeCell ref="F77:G77"/>
    <mergeCell ref="A78:H78"/>
    <mergeCell ref="A79:H79"/>
    <mergeCell ref="A65:G65"/>
    <mergeCell ref="A66:G66"/>
    <mergeCell ref="A67:G67"/>
    <mergeCell ref="A68:G68"/>
    <mergeCell ref="A69:G69"/>
    <mergeCell ref="A70:I70"/>
    <mergeCell ref="A71:G71"/>
    <mergeCell ref="A72:G72"/>
    <mergeCell ref="A73:I73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38:G38"/>
    <mergeCell ref="A39:G39"/>
    <mergeCell ref="A40:G40"/>
    <mergeCell ref="A41:G41"/>
    <mergeCell ref="A42:G42"/>
    <mergeCell ref="A43:G43"/>
    <mergeCell ref="A44:I44"/>
    <mergeCell ref="A45:G45"/>
    <mergeCell ref="A46:G46"/>
    <mergeCell ref="A37:G37"/>
    <mergeCell ref="A22:B22"/>
    <mergeCell ref="C22:I22"/>
    <mergeCell ref="A23:I23"/>
    <mergeCell ref="A24:H24"/>
    <mergeCell ref="A25:H25"/>
    <mergeCell ref="A30:G30"/>
    <mergeCell ref="A31:G31"/>
    <mergeCell ref="A32:G32"/>
    <mergeCell ref="A33:G33"/>
    <mergeCell ref="A1:D3"/>
    <mergeCell ref="E1:I3"/>
    <mergeCell ref="A10:B10"/>
    <mergeCell ref="A14:H14"/>
    <mergeCell ref="A36:B36"/>
    <mergeCell ref="D36:F36"/>
    <mergeCell ref="A34:G34"/>
    <mergeCell ref="A35:G35"/>
    <mergeCell ref="A4:I5"/>
    <mergeCell ref="A6:I6"/>
    <mergeCell ref="A29:G29"/>
    <mergeCell ref="A26:H26"/>
    <mergeCell ref="A27:G27"/>
    <mergeCell ref="A15:I15"/>
    <mergeCell ref="A16:I16"/>
    <mergeCell ref="A17:B17"/>
    <mergeCell ref="A11:B11"/>
    <mergeCell ref="C11:I11"/>
    <mergeCell ref="A7:I7"/>
    <mergeCell ref="A8:I8"/>
    <mergeCell ref="A9:B9"/>
    <mergeCell ref="C9:I9"/>
    <mergeCell ref="A12:H12"/>
    <mergeCell ref="A13:H13"/>
    <mergeCell ref="C17:I17"/>
    <mergeCell ref="A28:I28"/>
    <mergeCell ref="C10:I10"/>
    <mergeCell ref="A18:H18"/>
    <mergeCell ref="A19:H19"/>
    <mergeCell ref="A20:B20"/>
    <mergeCell ref="C20:I20"/>
    <mergeCell ref="A21:H21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SheetLayoutView="100" zoomScalePageLayoutView="0" workbookViewId="0" topLeftCell="A1">
      <selection activeCell="A78" sqref="A78:H78"/>
    </sheetView>
  </sheetViews>
  <sheetFormatPr defaultColWidth="9.140625" defaultRowHeight="15"/>
  <cols>
    <col min="1" max="1" width="9.140625" style="6" customWidth="1"/>
    <col min="2" max="2" width="15.00390625" style="6" customWidth="1"/>
    <col min="3" max="5" width="9.140625" style="6" customWidth="1"/>
    <col min="6" max="6" width="9.140625" style="7" customWidth="1"/>
    <col min="7" max="7" width="9.140625" style="6" customWidth="1"/>
    <col min="8" max="8" width="8.7109375" style="6" customWidth="1"/>
    <col min="9" max="9" width="9.7109375" style="6" customWidth="1"/>
    <col min="10" max="16384" width="9.140625" style="6" customWidth="1"/>
  </cols>
  <sheetData>
    <row r="1" spans="1:11" ht="15">
      <c r="A1" s="221" t="s">
        <v>248</v>
      </c>
      <c r="B1" s="222"/>
      <c r="C1" s="222"/>
      <c r="D1" s="223"/>
      <c r="E1" s="230" t="s">
        <v>552</v>
      </c>
      <c r="F1" s="231"/>
      <c r="G1" s="231"/>
      <c r="H1" s="231"/>
      <c r="I1" s="232"/>
      <c r="J1"/>
      <c r="K1"/>
    </row>
    <row r="2" spans="1:11" ht="15">
      <c r="A2" s="224"/>
      <c r="B2" s="225"/>
      <c r="C2" s="225"/>
      <c r="D2" s="226"/>
      <c r="E2" s="233"/>
      <c r="F2" s="234"/>
      <c r="G2" s="234"/>
      <c r="H2" s="234"/>
      <c r="I2" s="235"/>
      <c r="J2"/>
      <c r="K2"/>
    </row>
    <row r="3" spans="1:11" ht="15">
      <c r="A3" s="227"/>
      <c r="B3" s="228"/>
      <c r="C3" s="228"/>
      <c r="D3" s="229"/>
      <c r="E3" s="236"/>
      <c r="F3" s="237"/>
      <c r="G3" s="237"/>
      <c r="H3" s="237"/>
      <c r="I3" s="238"/>
      <c r="J3"/>
      <c r="K3"/>
    </row>
    <row r="4" spans="1:11" ht="11.25" customHeight="1">
      <c r="A4" s="239" t="s">
        <v>116</v>
      </c>
      <c r="B4" s="240"/>
      <c r="C4" s="240"/>
      <c r="D4" s="240"/>
      <c r="E4" s="240"/>
      <c r="F4" s="240"/>
      <c r="G4" s="240"/>
      <c r="H4" s="240"/>
      <c r="I4" s="241"/>
      <c r="J4"/>
      <c r="K4"/>
    </row>
    <row r="5" spans="1:11" ht="24.75" customHeight="1">
      <c r="A5" s="242"/>
      <c r="B5" s="243"/>
      <c r="C5" s="243"/>
      <c r="D5" s="243"/>
      <c r="E5" s="243"/>
      <c r="F5" s="243"/>
      <c r="G5" s="243"/>
      <c r="H5" s="243"/>
      <c r="I5" s="244"/>
      <c r="J5"/>
      <c r="K5"/>
    </row>
    <row r="6" spans="1:11" ht="15">
      <c r="A6" s="216" t="s">
        <v>117</v>
      </c>
      <c r="B6" s="216"/>
      <c r="C6" s="216"/>
      <c r="D6" s="216"/>
      <c r="E6" s="216"/>
      <c r="F6" s="216"/>
      <c r="G6" s="216"/>
      <c r="H6" s="216"/>
      <c r="I6" s="216"/>
      <c r="J6"/>
      <c r="K6"/>
    </row>
    <row r="7" spans="1:11" ht="9" customHeight="1">
      <c r="A7" s="217"/>
      <c r="B7" s="217"/>
      <c r="C7" s="217"/>
      <c r="D7" s="217"/>
      <c r="E7" s="217"/>
      <c r="F7" s="217"/>
      <c r="G7" s="217"/>
      <c r="H7" s="217"/>
      <c r="I7" s="217"/>
      <c r="J7"/>
      <c r="K7"/>
    </row>
    <row r="8" spans="1:11" ht="15">
      <c r="A8" s="218" t="s">
        <v>17</v>
      </c>
      <c r="B8" s="218"/>
      <c r="C8" s="218"/>
      <c r="D8" s="218"/>
      <c r="E8" s="218"/>
      <c r="F8" s="218"/>
      <c r="G8" s="218"/>
      <c r="H8" s="218"/>
      <c r="I8" s="218"/>
      <c r="J8"/>
      <c r="K8"/>
    </row>
    <row r="9" spans="1:11" ht="15">
      <c r="A9" s="219" t="s">
        <v>18</v>
      </c>
      <c r="B9" s="219"/>
      <c r="C9" s="215" t="s">
        <v>257</v>
      </c>
      <c r="D9" s="215"/>
      <c r="E9" s="215"/>
      <c r="F9" s="215"/>
      <c r="G9" s="215"/>
      <c r="H9" s="215"/>
      <c r="I9" s="215"/>
      <c r="J9"/>
      <c r="K9"/>
    </row>
    <row r="10" spans="1:11" ht="15">
      <c r="A10" s="219" t="s">
        <v>19</v>
      </c>
      <c r="B10" s="219"/>
      <c r="C10" s="215" t="s">
        <v>20</v>
      </c>
      <c r="D10" s="215"/>
      <c r="E10" s="215"/>
      <c r="F10" s="215"/>
      <c r="G10" s="215"/>
      <c r="H10" s="215"/>
      <c r="I10" s="215"/>
      <c r="J10"/>
      <c r="K10"/>
    </row>
    <row r="11" spans="1:11" ht="15">
      <c r="A11" s="214" t="s">
        <v>21</v>
      </c>
      <c r="B11" s="214"/>
      <c r="C11" s="215" t="s">
        <v>346</v>
      </c>
      <c r="D11" s="215"/>
      <c r="E11" s="215"/>
      <c r="F11" s="215"/>
      <c r="G11" s="215"/>
      <c r="H11" s="215"/>
      <c r="I11" s="215"/>
      <c r="J11"/>
      <c r="K11"/>
    </row>
    <row r="12" spans="1:11" ht="15">
      <c r="A12" s="214" t="s">
        <v>22</v>
      </c>
      <c r="B12" s="214"/>
      <c r="C12" s="214"/>
      <c r="D12" s="214"/>
      <c r="E12" s="214"/>
      <c r="F12" s="214"/>
      <c r="G12" s="214"/>
      <c r="H12" s="214"/>
      <c r="I12" s="18">
        <v>1</v>
      </c>
      <c r="J12"/>
      <c r="K12"/>
    </row>
    <row r="13" spans="1:11" ht="15">
      <c r="A13" s="214" t="s">
        <v>23</v>
      </c>
      <c r="B13" s="214"/>
      <c r="C13" s="214"/>
      <c r="D13" s="214"/>
      <c r="E13" s="214"/>
      <c r="F13" s="214"/>
      <c r="G13" s="214"/>
      <c r="H13" s="214"/>
      <c r="I13" s="18">
        <v>1</v>
      </c>
      <c r="J13"/>
      <c r="K13"/>
    </row>
    <row r="14" spans="1:11" ht="15">
      <c r="A14" s="214" t="s">
        <v>24</v>
      </c>
      <c r="B14" s="214"/>
      <c r="C14" s="214"/>
      <c r="D14" s="214"/>
      <c r="E14" s="214"/>
      <c r="F14" s="214"/>
      <c r="G14" s="214"/>
      <c r="H14" s="214"/>
      <c r="I14" s="18">
        <v>12</v>
      </c>
      <c r="J14"/>
      <c r="K14"/>
    </row>
    <row r="15" spans="1:11" ht="9" customHeight="1">
      <c r="A15" s="217"/>
      <c r="B15" s="217"/>
      <c r="C15" s="217"/>
      <c r="D15" s="217"/>
      <c r="E15" s="217"/>
      <c r="F15" s="217"/>
      <c r="G15" s="217"/>
      <c r="H15" s="217"/>
      <c r="I15" s="217"/>
      <c r="J15"/>
      <c r="K15"/>
    </row>
    <row r="16" spans="1:11" ht="15">
      <c r="A16" s="218" t="s">
        <v>25</v>
      </c>
      <c r="B16" s="218"/>
      <c r="C16" s="218"/>
      <c r="D16" s="218"/>
      <c r="E16" s="218"/>
      <c r="F16" s="218"/>
      <c r="G16" s="218"/>
      <c r="H16" s="218"/>
      <c r="I16" s="218"/>
      <c r="J16"/>
      <c r="K16"/>
    </row>
    <row r="17" spans="1:11" ht="15">
      <c r="A17" s="214" t="s">
        <v>26</v>
      </c>
      <c r="B17" s="214"/>
      <c r="C17" s="215" t="s">
        <v>345</v>
      </c>
      <c r="D17" s="215"/>
      <c r="E17" s="215"/>
      <c r="F17" s="215"/>
      <c r="G17" s="215"/>
      <c r="H17" s="215"/>
      <c r="I17" s="215"/>
      <c r="J17"/>
      <c r="K17"/>
    </row>
    <row r="18" spans="1:11" ht="15">
      <c r="A18" s="214" t="s">
        <v>28</v>
      </c>
      <c r="B18" s="214"/>
      <c r="C18" s="214"/>
      <c r="D18" s="214"/>
      <c r="E18" s="214"/>
      <c r="F18" s="214"/>
      <c r="G18" s="214"/>
      <c r="H18" s="214"/>
      <c r="I18" s="23">
        <v>0</v>
      </c>
      <c r="J18"/>
      <c r="K18"/>
    </row>
    <row r="19" spans="1:11" ht="15">
      <c r="A19" s="214" t="s">
        <v>29</v>
      </c>
      <c r="B19" s="214"/>
      <c r="C19" s="214"/>
      <c r="D19" s="214"/>
      <c r="E19" s="214"/>
      <c r="F19" s="214"/>
      <c r="G19" s="214"/>
      <c r="H19" s="214"/>
      <c r="I19" s="60">
        <v>42979</v>
      </c>
      <c r="J19" s="13"/>
      <c r="K19"/>
    </row>
    <row r="20" spans="1:11" ht="15">
      <c r="A20" s="214" t="s">
        <v>30</v>
      </c>
      <c r="B20" s="214"/>
      <c r="C20" s="215" t="s">
        <v>118</v>
      </c>
      <c r="D20" s="215"/>
      <c r="E20" s="215"/>
      <c r="F20" s="215"/>
      <c r="G20" s="215"/>
      <c r="H20" s="215"/>
      <c r="I20" s="215"/>
      <c r="J20"/>
      <c r="K20"/>
    </row>
    <row r="21" spans="1:11" ht="15">
      <c r="A21" s="214" t="s">
        <v>31</v>
      </c>
      <c r="B21" s="214"/>
      <c r="C21" s="214"/>
      <c r="D21" s="214"/>
      <c r="E21" s="214"/>
      <c r="F21" s="214"/>
      <c r="G21" s="214"/>
      <c r="H21" s="214"/>
      <c r="I21" s="23">
        <f>I18/220</f>
        <v>0</v>
      </c>
      <c r="J21"/>
      <c r="K21"/>
    </row>
    <row r="22" spans="1:11" ht="15">
      <c r="A22" s="214" t="s">
        <v>32</v>
      </c>
      <c r="B22" s="214"/>
      <c r="C22" s="215" t="s">
        <v>348</v>
      </c>
      <c r="D22" s="215"/>
      <c r="E22" s="215"/>
      <c r="F22" s="215"/>
      <c r="G22" s="215"/>
      <c r="H22" s="215"/>
      <c r="I22" s="215"/>
      <c r="J22"/>
      <c r="K22"/>
    </row>
    <row r="23" spans="1:11" ht="9" customHeight="1">
      <c r="A23" s="217"/>
      <c r="B23" s="217"/>
      <c r="C23" s="217"/>
      <c r="D23" s="217"/>
      <c r="E23" s="217"/>
      <c r="F23" s="217"/>
      <c r="G23" s="217"/>
      <c r="H23" s="217"/>
      <c r="I23" s="217"/>
      <c r="J23"/>
      <c r="K23"/>
    </row>
    <row r="24" spans="1:11" ht="15">
      <c r="A24" s="216" t="s">
        <v>33</v>
      </c>
      <c r="B24" s="216"/>
      <c r="C24" s="216"/>
      <c r="D24" s="216"/>
      <c r="E24" s="216"/>
      <c r="F24" s="216"/>
      <c r="G24" s="216"/>
      <c r="H24" s="216"/>
      <c r="I24" s="14" t="s">
        <v>34</v>
      </c>
      <c r="J24"/>
      <c r="K24"/>
    </row>
    <row r="25" spans="1:11" ht="15">
      <c r="A25" s="219" t="s">
        <v>35</v>
      </c>
      <c r="B25" s="219"/>
      <c r="C25" s="219"/>
      <c r="D25" s="219"/>
      <c r="E25" s="219"/>
      <c r="F25" s="219"/>
      <c r="G25" s="219"/>
      <c r="H25" s="219"/>
      <c r="I25" s="15">
        <f>I21*$I$12*40</f>
        <v>0</v>
      </c>
      <c r="J25"/>
      <c r="K25"/>
    </row>
    <row r="26" spans="1:11" ht="15">
      <c r="A26" s="220" t="s">
        <v>36</v>
      </c>
      <c r="B26" s="220"/>
      <c r="C26" s="220"/>
      <c r="D26" s="220"/>
      <c r="E26" s="220"/>
      <c r="F26" s="220"/>
      <c r="G26" s="220"/>
      <c r="H26" s="220"/>
      <c r="I26" s="16">
        <f>SUM(I25:I25)</f>
        <v>0</v>
      </c>
      <c r="J26"/>
      <c r="K26"/>
    </row>
    <row r="27" spans="1:11" ht="9" customHeight="1">
      <c r="A27" s="217"/>
      <c r="B27" s="217"/>
      <c r="C27" s="217"/>
      <c r="D27" s="217"/>
      <c r="E27" s="217"/>
      <c r="F27" s="217"/>
      <c r="G27" s="217"/>
      <c r="H27" s="17"/>
      <c r="I27" s="17"/>
      <c r="J27"/>
      <c r="K27"/>
    </row>
    <row r="28" spans="1:11" ht="15">
      <c r="A28" s="216" t="s">
        <v>37</v>
      </c>
      <c r="B28" s="216"/>
      <c r="C28" s="216"/>
      <c r="D28" s="216"/>
      <c r="E28" s="216"/>
      <c r="F28" s="216"/>
      <c r="G28" s="216"/>
      <c r="H28" s="216"/>
      <c r="I28" s="216"/>
      <c r="J28"/>
      <c r="K28"/>
    </row>
    <row r="29" spans="1:11" ht="15">
      <c r="A29" s="218" t="s">
        <v>38</v>
      </c>
      <c r="B29" s="218"/>
      <c r="C29" s="218"/>
      <c r="D29" s="218"/>
      <c r="E29" s="218"/>
      <c r="F29" s="218"/>
      <c r="G29" s="218"/>
      <c r="H29" s="91" t="s">
        <v>39</v>
      </c>
      <c r="I29" s="18" t="s">
        <v>34</v>
      </c>
      <c r="J29"/>
      <c r="K29"/>
    </row>
    <row r="30" spans="1:11" ht="15">
      <c r="A30" s="219" t="s">
        <v>40</v>
      </c>
      <c r="B30" s="219"/>
      <c r="C30" s="219"/>
      <c r="D30" s="219"/>
      <c r="E30" s="219"/>
      <c r="F30" s="219"/>
      <c r="G30" s="219"/>
      <c r="H30" s="19">
        <v>0</v>
      </c>
      <c r="I30" s="15">
        <f aca="true" t="shared" si="0" ref="I30:I37">$I$26*H30%</f>
        <v>0</v>
      </c>
      <c r="J30"/>
      <c r="K30"/>
    </row>
    <row r="31" spans="1:11" ht="15">
      <c r="A31" s="219" t="s">
        <v>41</v>
      </c>
      <c r="B31" s="219"/>
      <c r="C31" s="219"/>
      <c r="D31" s="219"/>
      <c r="E31" s="219"/>
      <c r="F31" s="219"/>
      <c r="G31" s="219"/>
      <c r="H31" s="19">
        <v>0</v>
      </c>
      <c r="I31" s="15">
        <f t="shared" si="0"/>
        <v>0</v>
      </c>
      <c r="J31"/>
      <c r="K31"/>
    </row>
    <row r="32" spans="1:11" ht="15">
      <c r="A32" s="219" t="s">
        <v>42</v>
      </c>
      <c r="B32" s="219"/>
      <c r="C32" s="219"/>
      <c r="D32" s="219"/>
      <c r="E32" s="219"/>
      <c r="F32" s="219"/>
      <c r="G32" s="219"/>
      <c r="H32" s="19">
        <v>0</v>
      </c>
      <c r="I32" s="15">
        <f t="shared" si="0"/>
        <v>0</v>
      </c>
      <c r="J32"/>
      <c r="K32"/>
    </row>
    <row r="33" spans="1:11" ht="15">
      <c r="A33" s="219" t="s">
        <v>43</v>
      </c>
      <c r="B33" s="219"/>
      <c r="C33" s="219"/>
      <c r="D33" s="219"/>
      <c r="E33" s="219"/>
      <c r="F33" s="219"/>
      <c r="G33" s="219"/>
      <c r="H33" s="19">
        <v>0</v>
      </c>
      <c r="I33" s="15">
        <f t="shared" si="0"/>
        <v>0</v>
      </c>
      <c r="J33"/>
      <c r="K33"/>
    </row>
    <row r="34" spans="1:11" ht="15">
      <c r="A34" s="219" t="s">
        <v>44</v>
      </c>
      <c r="B34" s="219"/>
      <c r="C34" s="219"/>
      <c r="D34" s="219"/>
      <c r="E34" s="219"/>
      <c r="F34" s="219"/>
      <c r="G34" s="219"/>
      <c r="H34" s="19">
        <v>0</v>
      </c>
      <c r="I34" s="15">
        <f t="shared" si="0"/>
        <v>0</v>
      </c>
      <c r="J34"/>
      <c r="K34"/>
    </row>
    <row r="35" spans="1:11" ht="15">
      <c r="A35" s="219" t="s">
        <v>45</v>
      </c>
      <c r="B35" s="219"/>
      <c r="C35" s="219"/>
      <c r="D35" s="219"/>
      <c r="E35" s="219"/>
      <c r="F35" s="219"/>
      <c r="G35" s="219"/>
      <c r="H35" s="19">
        <v>0</v>
      </c>
      <c r="I35" s="15">
        <f t="shared" si="0"/>
        <v>0</v>
      </c>
      <c r="J35"/>
      <c r="K35"/>
    </row>
    <row r="36" spans="1:11" ht="15">
      <c r="A36" s="214" t="s">
        <v>46</v>
      </c>
      <c r="B36" s="214"/>
      <c r="C36" s="21">
        <v>0</v>
      </c>
      <c r="D36" s="214" t="s">
        <v>47</v>
      </c>
      <c r="E36" s="214"/>
      <c r="F36" s="214"/>
      <c r="G36" s="22">
        <v>0</v>
      </c>
      <c r="H36" s="19">
        <v>0</v>
      </c>
      <c r="I36" s="15">
        <f t="shared" si="0"/>
        <v>0</v>
      </c>
      <c r="J36"/>
      <c r="K36"/>
    </row>
    <row r="37" spans="1:11" ht="15">
      <c r="A37" s="214" t="s">
        <v>48</v>
      </c>
      <c r="B37" s="214"/>
      <c r="C37" s="214"/>
      <c r="D37" s="214"/>
      <c r="E37" s="214"/>
      <c r="F37" s="214"/>
      <c r="G37" s="214"/>
      <c r="H37" s="19">
        <v>0</v>
      </c>
      <c r="I37" s="15">
        <f t="shared" si="0"/>
        <v>0</v>
      </c>
      <c r="J37"/>
      <c r="K37"/>
    </row>
    <row r="38" spans="1:11" ht="15">
      <c r="A38" s="220" t="s">
        <v>49</v>
      </c>
      <c r="B38" s="220"/>
      <c r="C38" s="220"/>
      <c r="D38" s="220"/>
      <c r="E38" s="220"/>
      <c r="F38" s="220"/>
      <c r="G38" s="220"/>
      <c r="H38" s="23">
        <f>SUM(H30:H37)</f>
        <v>0</v>
      </c>
      <c r="I38" s="16">
        <f>SUM(I30:I37)</f>
        <v>0</v>
      </c>
      <c r="J38"/>
      <c r="K38"/>
    </row>
    <row r="39" spans="1:11" ht="9" customHeight="1">
      <c r="A39" s="217"/>
      <c r="B39" s="217"/>
      <c r="C39" s="217"/>
      <c r="D39" s="217"/>
      <c r="E39" s="217"/>
      <c r="F39" s="217"/>
      <c r="G39" s="217"/>
      <c r="H39" s="17"/>
      <c r="I39" s="17"/>
      <c r="J39"/>
      <c r="K39"/>
    </row>
    <row r="40" spans="1:11" ht="15">
      <c r="A40" s="218" t="s">
        <v>50</v>
      </c>
      <c r="B40" s="218"/>
      <c r="C40" s="218"/>
      <c r="D40" s="218"/>
      <c r="E40" s="218"/>
      <c r="F40" s="218"/>
      <c r="G40" s="218"/>
      <c r="H40" s="91" t="s">
        <v>39</v>
      </c>
      <c r="I40" s="18" t="s">
        <v>34</v>
      </c>
      <c r="J40"/>
      <c r="K40"/>
    </row>
    <row r="41" spans="1:11" ht="15">
      <c r="A41" s="219" t="s">
        <v>51</v>
      </c>
      <c r="B41" s="219"/>
      <c r="C41" s="219"/>
      <c r="D41" s="219"/>
      <c r="E41" s="219"/>
      <c r="F41" s="219"/>
      <c r="G41" s="219"/>
      <c r="H41" s="19">
        <v>0</v>
      </c>
      <c r="I41" s="15">
        <f>$I$26*H41%</f>
        <v>0</v>
      </c>
      <c r="J41"/>
      <c r="K41"/>
    </row>
    <row r="42" spans="1:11" ht="15">
      <c r="A42" s="219" t="s">
        <v>52</v>
      </c>
      <c r="B42" s="219"/>
      <c r="C42" s="219"/>
      <c r="D42" s="219"/>
      <c r="E42" s="219"/>
      <c r="F42" s="219"/>
      <c r="G42" s="219"/>
      <c r="H42" s="19">
        <v>0</v>
      </c>
      <c r="I42" s="15">
        <f>$I$26*H42%</f>
        <v>0</v>
      </c>
      <c r="J42"/>
      <c r="K42"/>
    </row>
    <row r="43" spans="1:11" ht="15">
      <c r="A43" s="220" t="s">
        <v>49</v>
      </c>
      <c r="B43" s="220"/>
      <c r="C43" s="220"/>
      <c r="D43" s="220"/>
      <c r="E43" s="220"/>
      <c r="F43" s="220"/>
      <c r="G43" s="220"/>
      <c r="H43" s="23">
        <f>SUM(H41:H42)</f>
        <v>0</v>
      </c>
      <c r="I43" s="16">
        <f>SUM(I41:I42)</f>
        <v>0</v>
      </c>
      <c r="J43"/>
      <c r="K43"/>
    </row>
    <row r="44" spans="1:11" ht="9" customHeight="1">
      <c r="A44" s="220"/>
      <c r="B44" s="220"/>
      <c r="C44" s="220"/>
      <c r="D44" s="220"/>
      <c r="E44" s="220"/>
      <c r="F44" s="220"/>
      <c r="G44" s="220"/>
      <c r="H44" s="220"/>
      <c r="I44" s="220"/>
      <c r="J44"/>
      <c r="K44"/>
    </row>
    <row r="45" spans="1:11" ht="15">
      <c r="A45" s="217"/>
      <c r="B45" s="217"/>
      <c r="C45" s="217"/>
      <c r="D45" s="217"/>
      <c r="E45" s="217"/>
      <c r="F45" s="217"/>
      <c r="G45" s="217"/>
      <c r="H45" s="17"/>
      <c r="I45" s="17"/>
      <c r="J45"/>
      <c r="K45"/>
    </row>
    <row r="46" spans="1:11" ht="15">
      <c r="A46" s="218" t="s">
        <v>53</v>
      </c>
      <c r="B46" s="218"/>
      <c r="C46" s="218"/>
      <c r="D46" s="218"/>
      <c r="E46" s="218"/>
      <c r="F46" s="218"/>
      <c r="G46" s="218"/>
      <c r="H46" s="91" t="s">
        <v>39</v>
      </c>
      <c r="I46" s="18" t="s">
        <v>34</v>
      </c>
      <c r="J46"/>
      <c r="K46"/>
    </row>
    <row r="47" spans="1:11" ht="15">
      <c r="A47" s="219" t="s">
        <v>54</v>
      </c>
      <c r="B47" s="219"/>
      <c r="C47" s="219"/>
      <c r="D47" s="219"/>
      <c r="E47" s="219"/>
      <c r="F47" s="219"/>
      <c r="G47" s="219"/>
      <c r="H47" s="24">
        <v>0</v>
      </c>
      <c r="I47" s="15">
        <f>$I$26*H47%</f>
        <v>0</v>
      </c>
      <c r="J47"/>
      <c r="K47"/>
    </row>
    <row r="48" spans="1:11" ht="15">
      <c r="A48" s="245" t="s">
        <v>55</v>
      </c>
      <c r="B48" s="245"/>
      <c r="C48" s="245"/>
      <c r="D48" s="245"/>
      <c r="E48" s="245"/>
      <c r="F48" s="245"/>
      <c r="G48" s="245"/>
      <c r="H48" s="24">
        <v>0</v>
      </c>
      <c r="I48" s="15">
        <f>$I$26*H48%</f>
        <v>0</v>
      </c>
      <c r="J48"/>
      <c r="K48"/>
    </row>
    <row r="49" spans="1:11" ht="15">
      <c r="A49" s="220" t="s">
        <v>49</v>
      </c>
      <c r="B49" s="220"/>
      <c r="C49" s="220"/>
      <c r="D49" s="220"/>
      <c r="E49" s="220"/>
      <c r="F49" s="220"/>
      <c r="G49" s="220"/>
      <c r="H49" s="23">
        <f>SUM(H47:H48)</f>
        <v>0</v>
      </c>
      <c r="I49" s="16">
        <f>SUM(I47:I48)</f>
        <v>0</v>
      </c>
      <c r="J49"/>
      <c r="K49"/>
    </row>
    <row r="50" spans="1:11" ht="9" customHeight="1">
      <c r="A50" s="217"/>
      <c r="B50" s="217"/>
      <c r="C50" s="217"/>
      <c r="D50" s="217"/>
      <c r="E50" s="217"/>
      <c r="F50" s="217"/>
      <c r="G50" s="217"/>
      <c r="H50" s="17"/>
      <c r="I50" s="17"/>
      <c r="J50"/>
      <c r="K50"/>
    </row>
    <row r="51" spans="1:11" ht="15">
      <c r="A51" s="218" t="s">
        <v>56</v>
      </c>
      <c r="B51" s="218"/>
      <c r="C51" s="218"/>
      <c r="D51" s="218"/>
      <c r="E51" s="218"/>
      <c r="F51" s="218"/>
      <c r="G51" s="218"/>
      <c r="H51" s="91" t="s">
        <v>39</v>
      </c>
      <c r="I51" s="18" t="s">
        <v>34</v>
      </c>
      <c r="J51"/>
      <c r="K51"/>
    </row>
    <row r="52" spans="1:11" ht="15">
      <c r="A52" s="219" t="s">
        <v>57</v>
      </c>
      <c r="B52" s="219"/>
      <c r="C52" s="219"/>
      <c r="D52" s="219"/>
      <c r="E52" s="219"/>
      <c r="F52" s="219"/>
      <c r="G52" s="219"/>
      <c r="H52" s="19">
        <v>0</v>
      </c>
      <c r="I52" s="15">
        <f aca="true" t="shared" si="1" ref="I52:I58">$I$26*H52%</f>
        <v>0</v>
      </c>
      <c r="J52"/>
      <c r="K52"/>
    </row>
    <row r="53" spans="1:11" ht="15">
      <c r="A53" s="219" t="s">
        <v>58</v>
      </c>
      <c r="B53" s="219"/>
      <c r="C53" s="219"/>
      <c r="D53" s="219"/>
      <c r="E53" s="219"/>
      <c r="F53" s="219"/>
      <c r="G53" s="219"/>
      <c r="H53" s="19">
        <v>0</v>
      </c>
      <c r="I53" s="15">
        <f t="shared" si="1"/>
        <v>0</v>
      </c>
      <c r="J53"/>
      <c r="K53"/>
    </row>
    <row r="54" spans="1:11" ht="15">
      <c r="A54" s="219" t="s">
        <v>59</v>
      </c>
      <c r="B54" s="219"/>
      <c r="C54" s="219"/>
      <c r="D54" s="219"/>
      <c r="E54" s="219"/>
      <c r="F54" s="219"/>
      <c r="G54" s="219"/>
      <c r="H54" s="19">
        <v>0</v>
      </c>
      <c r="I54" s="15">
        <f t="shared" si="1"/>
        <v>0</v>
      </c>
      <c r="J54"/>
      <c r="K54"/>
    </row>
    <row r="55" spans="1:11" ht="15">
      <c r="A55" s="219" t="s">
        <v>60</v>
      </c>
      <c r="B55" s="219"/>
      <c r="C55" s="219"/>
      <c r="D55" s="219"/>
      <c r="E55" s="219"/>
      <c r="F55" s="219"/>
      <c r="G55" s="219"/>
      <c r="H55" s="19">
        <v>0</v>
      </c>
      <c r="I55" s="15">
        <f t="shared" si="1"/>
        <v>0</v>
      </c>
      <c r="J55"/>
      <c r="K55"/>
    </row>
    <row r="56" spans="1:11" ht="15">
      <c r="A56" s="219" t="s">
        <v>61</v>
      </c>
      <c r="B56" s="219"/>
      <c r="C56" s="219"/>
      <c r="D56" s="219"/>
      <c r="E56" s="219"/>
      <c r="F56" s="219"/>
      <c r="G56" s="219"/>
      <c r="H56" s="19">
        <v>0</v>
      </c>
      <c r="I56" s="15">
        <f t="shared" si="1"/>
        <v>0</v>
      </c>
      <c r="J56"/>
      <c r="K56"/>
    </row>
    <row r="57" spans="1:11" ht="15">
      <c r="A57" s="219" t="s">
        <v>62</v>
      </c>
      <c r="B57" s="219"/>
      <c r="C57" s="219"/>
      <c r="D57" s="219"/>
      <c r="E57" s="219"/>
      <c r="F57" s="219"/>
      <c r="G57" s="219"/>
      <c r="H57" s="19">
        <v>0</v>
      </c>
      <c r="I57" s="15">
        <f t="shared" si="1"/>
        <v>0</v>
      </c>
      <c r="J57"/>
      <c r="K57" s="25"/>
    </row>
    <row r="58" spans="1:11" ht="15">
      <c r="A58" s="219" t="s">
        <v>63</v>
      </c>
      <c r="B58" s="219"/>
      <c r="C58" s="219"/>
      <c r="D58" s="219"/>
      <c r="E58" s="219"/>
      <c r="F58" s="219"/>
      <c r="G58" s="219"/>
      <c r="H58" s="19">
        <v>0</v>
      </c>
      <c r="I58" s="15">
        <f t="shared" si="1"/>
        <v>0</v>
      </c>
      <c r="J58"/>
      <c r="K58"/>
    </row>
    <row r="59" spans="1:11" ht="15">
      <c r="A59" s="220" t="s">
        <v>49</v>
      </c>
      <c r="B59" s="220"/>
      <c r="C59" s="220"/>
      <c r="D59" s="220"/>
      <c r="E59" s="220"/>
      <c r="F59" s="220"/>
      <c r="G59" s="220"/>
      <c r="H59" s="23">
        <f>SUM(H52:H58)</f>
        <v>0</v>
      </c>
      <c r="I59" s="16">
        <f>SUM(I52:I58)</f>
        <v>0</v>
      </c>
      <c r="J59"/>
      <c r="K59"/>
    </row>
    <row r="60" spans="1:11" ht="9" customHeight="1">
      <c r="A60" s="217"/>
      <c r="B60" s="217"/>
      <c r="C60" s="217"/>
      <c r="D60" s="217"/>
      <c r="E60" s="217"/>
      <c r="F60" s="217"/>
      <c r="G60" s="217"/>
      <c r="H60" s="17"/>
      <c r="I60" s="17"/>
      <c r="J60"/>
      <c r="K60"/>
    </row>
    <row r="61" spans="1:11" ht="15">
      <c r="A61" s="218" t="s">
        <v>64</v>
      </c>
      <c r="B61" s="218"/>
      <c r="C61" s="218"/>
      <c r="D61" s="218"/>
      <c r="E61" s="218"/>
      <c r="F61" s="218"/>
      <c r="G61" s="218"/>
      <c r="H61" s="91" t="s">
        <v>39</v>
      </c>
      <c r="I61" s="18" t="s">
        <v>34</v>
      </c>
      <c r="J61"/>
      <c r="K61"/>
    </row>
    <row r="62" spans="1:11" ht="15">
      <c r="A62" s="214" t="s">
        <v>65</v>
      </c>
      <c r="B62" s="214"/>
      <c r="C62" s="214"/>
      <c r="D62" s="214"/>
      <c r="E62" s="214"/>
      <c r="F62" s="214"/>
      <c r="G62" s="214"/>
      <c r="H62" s="19">
        <f>H38%*SUM($H$43+$H$49+$H$59)</f>
        <v>0</v>
      </c>
      <c r="I62" s="15">
        <f>$I$26*H62%</f>
        <v>0</v>
      </c>
      <c r="J62"/>
      <c r="K62"/>
    </row>
    <row r="63" spans="1:11" ht="9" customHeight="1">
      <c r="A63" s="217"/>
      <c r="B63" s="217"/>
      <c r="C63" s="217"/>
      <c r="D63" s="217"/>
      <c r="E63" s="217"/>
      <c r="F63" s="217"/>
      <c r="G63" s="217"/>
      <c r="H63" s="17"/>
      <c r="I63" s="17"/>
      <c r="J63"/>
      <c r="K63"/>
    </row>
    <row r="64" spans="1:11" ht="15">
      <c r="A64" s="218" t="s">
        <v>66</v>
      </c>
      <c r="B64" s="218"/>
      <c r="C64" s="218"/>
      <c r="D64" s="218"/>
      <c r="E64" s="218"/>
      <c r="F64" s="218"/>
      <c r="G64" s="218"/>
      <c r="H64" s="91" t="s">
        <v>39</v>
      </c>
      <c r="I64" s="18" t="s">
        <v>34</v>
      </c>
      <c r="J64"/>
      <c r="K64"/>
    </row>
    <row r="65" spans="1:11" ht="15">
      <c r="A65" s="219" t="s">
        <v>67</v>
      </c>
      <c r="B65" s="219"/>
      <c r="C65" s="219"/>
      <c r="D65" s="219"/>
      <c r="E65" s="219"/>
      <c r="F65" s="219"/>
      <c r="G65" s="219"/>
      <c r="H65" s="19">
        <v>0</v>
      </c>
      <c r="I65" s="15">
        <f>$I$26*H65%</f>
        <v>0</v>
      </c>
      <c r="J65"/>
      <c r="K65"/>
    </row>
    <row r="66" spans="1:11" ht="15">
      <c r="A66" s="220" t="s">
        <v>49</v>
      </c>
      <c r="B66" s="220"/>
      <c r="C66" s="220"/>
      <c r="D66" s="220"/>
      <c r="E66" s="220"/>
      <c r="F66" s="220"/>
      <c r="G66" s="220"/>
      <c r="H66" s="23">
        <f>SUM(H65:H65)</f>
        <v>0</v>
      </c>
      <c r="I66" s="16">
        <f>SUM(I65:I65)</f>
        <v>0</v>
      </c>
      <c r="J66"/>
      <c r="K66"/>
    </row>
    <row r="67" spans="1:11" ht="9" customHeight="1">
      <c r="A67" s="217"/>
      <c r="B67" s="217"/>
      <c r="C67" s="217"/>
      <c r="D67" s="217"/>
      <c r="E67" s="217"/>
      <c r="F67" s="217"/>
      <c r="G67" s="217"/>
      <c r="H67" s="17"/>
      <c r="I67" s="17"/>
      <c r="J67"/>
      <c r="K67"/>
    </row>
    <row r="68" spans="1:11" ht="15">
      <c r="A68" s="218" t="s">
        <v>68</v>
      </c>
      <c r="B68" s="218"/>
      <c r="C68" s="218"/>
      <c r="D68" s="218"/>
      <c r="E68" s="218"/>
      <c r="F68" s="218"/>
      <c r="G68" s="218"/>
      <c r="H68" s="91" t="s">
        <v>39</v>
      </c>
      <c r="I68" s="18" t="s">
        <v>34</v>
      </c>
      <c r="J68"/>
      <c r="K68"/>
    </row>
    <row r="69" spans="1:11" ht="15">
      <c r="A69" s="245" t="s">
        <v>69</v>
      </c>
      <c r="B69" s="245"/>
      <c r="C69" s="245"/>
      <c r="D69" s="245"/>
      <c r="E69" s="245"/>
      <c r="F69" s="245"/>
      <c r="G69" s="245"/>
      <c r="H69" s="24">
        <f>15/360*0.08*100*H37%</f>
        <v>0</v>
      </c>
      <c r="I69" s="15">
        <f>$I$26*H69%</f>
        <v>0</v>
      </c>
      <c r="J69"/>
      <c r="K69"/>
    </row>
    <row r="70" spans="1:11" ht="9" customHeight="1">
      <c r="A70" s="217"/>
      <c r="B70" s="217"/>
      <c r="C70" s="217"/>
      <c r="D70" s="217"/>
      <c r="E70" s="217"/>
      <c r="F70" s="217"/>
      <c r="G70" s="217"/>
      <c r="H70" s="217"/>
      <c r="I70" s="217"/>
      <c r="J70"/>
      <c r="K70"/>
    </row>
    <row r="71" spans="1:11" ht="15">
      <c r="A71" s="216" t="s">
        <v>70</v>
      </c>
      <c r="B71" s="216"/>
      <c r="C71" s="216"/>
      <c r="D71" s="216"/>
      <c r="E71" s="216"/>
      <c r="F71" s="216"/>
      <c r="G71" s="216"/>
      <c r="H71" s="155" t="s">
        <v>39</v>
      </c>
      <c r="I71" s="14" t="s">
        <v>34</v>
      </c>
      <c r="J71"/>
      <c r="K71"/>
    </row>
    <row r="72" spans="1:11" ht="15">
      <c r="A72" s="215" t="s">
        <v>71</v>
      </c>
      <c r="B72" s="215"/>
      <c r="C72" s="215"/>
      <c r="D72" s="215"/>
      <c r="E72" s="215"/>
      <c r="F72" s="215"/>
      <c r="G72" s="215"/>
      <c r="H72" s="55">
        <f>H38+$H$43+$H$49+$H$59+H62+$H$66+$H$69</f>
        <v>0</v>
      </c>
      <c r="I72" s="56">
        <f>I38+I43+I49+I59+I62+I66+I69</f>
        <v>0</v>
      </c>
      <c r="J72"/>
      <c r="K72"/>
    </row>
    <row r="73" spans="1:11" ht="9" customHeight="1">
      <c r="A73" s="217"/>
      <c r="B73" s="217"/>
      <c r="C73" s="217"/>
      <c r="D73" s="217"/>
      <c r="E73" s="217"/>
      <c r="F73" s="217"/>
      <c r="G73" s="217"/>
      <c r="H73" s="217"/>
      <c r="I73" s="217"/>
      <c r="J73"/>
      <c r="K73"/>
    </row>
    <row r="74" spans="1:11" ht="15">
      <c r="A74" s="216" t="s">
        <v>72</v>
      </c>
      <c r="B74" s="216"/>
      <c r="C74" s="216"/>
      <c r="D74" s="216"/>
      <c r="E74" s="216"/>
      <c r="F74" s="216"/>
      <c r="G74" s="216"/>
      <c r="H74" s="216"/>
      <c r="I74" s="216"/>
      <c r="J74"/>
      <c r="K74"/>
    </row>
    <row r="75" spans="1:11" ht="15">
      <c r="A75" s="218" t="s">
        <v>73</v>
      </c>
      <c r="B75" s="218"/>
      <c r="C75" s="218"/>
      <c r="D75" s="218"/>
      <c r="E75" s="218"/>
      <c r="F75" s="218"/>
      <c r="G75" s="218"/>
      <c r="H75" s="218"/>
      <c r="I75" s="18" t="s">
        <v>34</v>
      </c>
      <c r="J75"/>
      <c r="K75"/>
    </row>
    <row r="76" spans="1:11" ht="15" customHeight="1">
      <c r="A76" s="214" t="s">
        <v>74</v>
      </c>
      <c r="B76" s="214"/>
      <c r="C76" s="51">
        <v>0</v>
      </c>
      <c r="D76" s="246"/>
      <c r="E76" s="246"/>
      <c r="F76" s="219" t="s">
        <v>75</v>
      </c>
      <c r="G76" s="219"/>
      <c r="H76" s="58">
        <v>0</v>
      </c>
      <c r="I76" s="57">
        <f>((C76*2*H76)-($I$18*0.06/22*5))*$I$12</f>
        <v>0</v>
      </c>
      <c r="J76"/>
      <c r="K76"/>
    </row>
    <row r="77" spans="1:11" ht="15" customHeight="1">
      <c r="A77" s="214" t="s">
        <v>76</v>
      </c>
      <c r="B77" s="214"/>
      <c r="C77" s="52">
        <v>0</v>
      </c>
      <c r="D77" s="90" t="s">
        <v>77</v>
      </c>
      <c r="E77" s="53">
        <v>0</v>
      </c>
      <c r="F77" s="219" t="s">
        <v>75</v>
      </c>
      <c r="G77" s="219"/>
      <c r="H77" s="58">
        <v>0</v>
      </c>
      <c r="I77" s="57">
        <f>(C77-E77)*H77*$I$12</f>
        <v>0</v>
      </c>
      <c r="J77"/>
      <c r="K77"/>
    </row>
    <row r="78" spans="1:11" ht="9" customHeight="1">
      <c r="A78" s="219"/>
      <c r="B78" s="219"/>
      <c r="C78" s="219"/>
      <c r="D78" s="219"/>
      <c r="E78" s="219"/>
      <c r="F78" s="219"/>
      <c r="G78" s="219"/>
      <c r="H78" s="219"/>
      <c r="I78" s="15"/>
      <c r="J78"/>
      <c r="K78"/>
    </row>
    <row r="79" spans="1:11" ht="15">
      <c r="A79" s="220" t="s">
        <v>49</v>
      </c>
      <c r="B79" s="220"/>
      <c r="C79" s="220"/>
      <c r="D79" s="220"/>
      <c r="E79" s="220"/>
      <c r="F79" s="220"/>
      <c r="G79" s="220"/>
      <c r="H79" s="220"/>
      <c r="I79" s="16">
        <f>SUM(I76:I78)</f>
        <v>0</v>
      </c>
      <c r="J79"/>
      <c r="K79"/>
    </row>
    <row r="80" spans="1:11" ht="9" customHeight="1">
      <c r="A80" s="217"/>
      <c r="B80" s="217"/>
      <c r="C80" s="217"/>
      <c r="D80" s="217"/>
      <c r="E80" s="217"/>
      <c r="F80" s="217"/>
      <c r="G80" s="217"/>
      <c r="H80" s="217"/>
      <c r="I80" s="217"/>
      <c r="J80"/>
      <c r="K80"/>
    </row>
    <row r="81" spans="1:11" ht="15">
      <c r="A81" s="216" t="s">
        <v>79</v>
      </c>
      <c r="B81" s="216"/>
      <c r="C81" s="216"/>
      <c r="D81" s="216"/>
      <c r="E81" s="216"/>
      <c r="F81" s="216"/>
      <c r="G81" s="216"/>
      <c r="H81" s="216"/>
      <c r="I81" s="216"/>
      <c r="J81"/>
      <c r="K81"/>
    </row>
    <row r="82" spans="1:11" ht="15">
      <c r="A82" s="218" t="s">
        <v>80</v>
      </c>
      <c r="B82" s="218"/>
      <c r="C82" s="218"/>
      <c r="D82" s="218"/>
      <c r="E82" s="218"/>
      <c r="F82" s="218"/>
      <c r="G82" s="218"/>
      <c r="H82" s="218"/>
      <c r="I82" s="218"/>
      <c r="J82"/>
      <c r="K82"/>
    </row>
    <row r="83" spans="1:11" ht="15">
      <c r="A83" s="245" t="s">
        <v>81</v>
      </c>
      <c r="B83" s="245"/>
      <c r="C83" s="245"/>
      <c r="D83" s="245"/>
      <c r="E83" s="245"/>
      <c r="F83" s="245"/>
      <c r="G83" s="245"/>
      <c r="H83" s="245"/>
      <c r="I83" s="59">
        <f>UNIFORMES!G11</f>
        <v>0</v>
      </c>
      <c r="J83" s="27"/>
      <c r="K83"/>
    </row>
    <row r="84" spans="1:11" ht="15">
      <c r="A84" s="247" t="s">
        <v>82</v>
      </c>
      <c r="B84" s="247"/>
      <c r="C84" s="247"/>
      <c r="D84" s="247"/>
      <c r="E84" s="247"/>
      <c r="F84" s="247"/>
      <c r="G84" s="247"/>
      <c r="H84" s="247"/>
      <c r="I84" s="59">
        <f>EPI!G15</f>
        <v>0</v>
      </c>
      <c r="J84" s="27"/>
      <c r="K84"/>
    </row>
    <row r="85" spans="1:11" ht="15">
      <c r="A85" s="248" t="s">
        <v>91</v>
      </c>
      <c r="B85" s="248"/>
      <c r="C85" s="248"/>
      <c r="D85" s="248"/>
      <c r="E85" s="248"/>
      <c r="F85" s="248"/>
      <c r="G85" s="248"/>
      <c r="H85" s="248"/>
      <c r="I85" s="124">
        <v>0</v>
      </c>
      <c r="J85" s="27"/>
      <c r="K85"/>
    </row>
    <row r="86" spans="1:11" ht="15">
      <c r="A86" s="220" t="s">
        <v>49</v>
      </c>
      <c r="B86" s="220"/>
      <c r="C86" s="220"/>
      <c r="D86" s="220"/>
      <c r="E86" s="220"/>
      <c r="F86" s="220"/>
      <c r="G86" s="220"/>
      <c r="H86" s="220"/>
      <c r="I86" s="16">
        <f>SUM(I83:I85)</f>
        <v>0</v>
      </c>
      <c r="J86" s="13"/>
      <c r="K86" s="29"/>
    </row>
    <row r="87" spans="1:11" ht="15">
      <c r="A87" s="217"/>
      <c r="B87" s="217"/>
      <c r="C87" s="217"/>
      <c r="D87" s="217"/>
      <c r="E87" s="217"/>
      <c r="F87" s="217"/>
      <c r="G87" s="217"/>
      <c r="H87" s="217"/>
      <c r="I87" s="217"/>
      <c r="J87"/>
      <c r="K87"/>
    </row>
    <row r="88" spans="1:11" ht="15">
      <c r="A88" s="218" t="s">
        <v>83</v>
      </c>
      <c r="B88" s="218"/>
      <c r="C88" s="218"/>
      <c r="D88" s="218"/>
      <c r="E88" s="218"/>
      <c r="F88" s="218"/>
      <c r="G88" s="218"/>
      <c r="H88" s="218"/>
      <c r="I88" s="218"/>
      <c r="J88" s="13"/>
      <c r="K88" s="29"/>
    </row>
    <row r="89" spans="1:11" ht="15">
      <c r="A89" s="219" t="s">
        <v>84</v>
      </c>
      <c r="B89" s="219"/>
      <c r="C89" s="219"/>
      <c r="D89" s="219"/>
      <c r="E89" s="219"/>
      <c r="F89" s="219"/>
      <c r="G89" s="219"/>
      <c r="H89" s="219"/>
      <c r="I89" s="57">
        <f>($I$26+$I$72+$I$79+$I$86)*0.05</f>
        <v>0</v>
      </c>
      <c r="J89"/>
      <c r="K89" s="29"/>
    </row>
    <row r="90" spans="1:11" ht="12.75" customHeight="1">
      <c r="A90" s="219" t="s">
        <v>85</v>
      </c>
      <c r="B90" s="219"/>
      <c r="C90" s="219"/>
      <c r="D90" s="219"/>
      <c r="E90" s="219"/>
      <c r="F90" s="219"/>
      <c r="G90" s="219"/>
      <c r="H90" s="219"/>
      <c r="I90" s="57">
        <f>($I$26+$I$72+$I$79+$I$86+I89)*0.125</f>
        <v>0</v>
      </c>
      <c r="J90"/>
      <c r="K90"/>
    </row>
    <row r="91" spans="1:11" ht="15">
      <c r="A91" s="220" t="s">
        <v>49</v>
      </c>
      <c r="B91" s="220"/>
      <c r="C91" s="220"/>
      <c r="D91" s="220"/>
      <c r="E91" s="220"/>
      <c r="F91" s="220"/>
      <c r="G91" s="220"/>
      <c r="H91" s="220"/>
      <c r="I91" s="16">
        <f>SUM(I89:I90)</f>
        <v>0</v>
      </c>
      <c r="J91" s="13"/>
      <c r="K91" s="29"/>
    </row>
    <row r="92" spans="1:9" ht="9" customHeight="1">
      <c r="A92" s="217"/>
      <c r="B92" s="217"/>
      <c r="C92" s="217"/>
      <c r="D92" s="217"/>
      <c r="E92" s="217"/>
      <c r="F92" s="217"/>
      <c r="G92" s="217"/>
      <c r="H92" s="217"/>
      <c r="I92" s="217"/>
    </row>
    <row r="93" spans="1:9" ht="15">
      <c r="A93" s="216" t="s">
        <v>92</v>
      </c>
      <c r="B93" s="216"/>
      <c r="C93" s="216"/>
      <c r="D93" s="216"/>
      <c r="E93" s="216"/>
      <c r="F93" s="216"/>
      <c r="G93" s="216"/>
      <c r="H93" s="216"/>
      <c r="I93" s="216"/>
    </row>
    <row r="94" spans="1:9" ht="15">
      <c r="A94" s="219" t="s">
        <v>87</v>
      </c>
      <c r="B94" s="219"/>
      <c r="C94" s="219"/>
      <c r="D94" s="219"/>
      <c r="E94" s="219"/>
      <c r="F94" s="219"/>
      <c r="G94" s="219"/>
      <c r="H94" s="219"/>
      <c r="I94" s="15">
        <f>$I$26+$I$72</f>
        <v>0</v>
      </c>
    </row>
    <row r="95" spans="1:9" ht="15">
      <c r="A95" s="219" t="s">
        <v>88</v>
      </c>
      <c r="B95" s="219"/>
      <c r="C95" s="219"/>
      <c r="D95" s="219"/>
      <c r="E95" s="219"/>
      <c r="F95" s="219"/>
      <c r="G95" s="219"/>
      <c r="H95" s="219"/>
      <c r="I95" s="15">
        <f>$I$79+$I$86+$I$91</f>
        <v>0</v>
      </c>
    </row>
    <row r="96" spans="1:9" ht="15">
      <c r="A96" s="220" t="s">
        <v>89</v>
      </c>
      <c r="B96" s="220"/>
      <c r="C96" s="220"/>
      <c r="D96" s="220"/>
      <c r="E96" s="220"/>
      <c r="F96" s="220"/>
      <c r="G96" s="220"/>
      <c r="H96" s="220"/>
      <c r="I96" s="16">
        <f>SUM(I94:I95)</f>
        <v>0</v>
      </c>
    </row>
    <row r="97" ht="15">
      <c r="I97" s="44"/>
    </row>
  </sheetData>
  <sheetProtection/>
  <mergeCells count="104">
    <mergeCell ref="A91:H91"/>
    <mergeCell ref="A92:I92"/>
    <mergeCell ref="A93:I93"/>
    <mergeCell ref="A94:H94"/>
    <mergeCell ref="A95:H95"/>
    <mergeCell ref="A96:H96"/>
    <mergeCell ref="A85:H85"/>
    <mergeCell ref="A86:H86"/>
    <mergeCell ref="A87:I87"/>
    <mergeCell ref="A88:I88"/>
    <mergeCell ref="A89:H89"/>
    <mergeCell ref="A90:H90"/>
    <mergeCell ref="A79:H79"/>
    <mergeCell ref="A80:I80"/>
    <mergeCell ref="A81:I81"/>
    <mergeCell ref="A82:I82"/>
    <mergeCell ref="A83:H83"/>
    <mergeCell ref="A84:H84"/>
    <mergeCell ref="A76:B76"/>
    <mergeCell ref="D76:E76"/>
    <mergeCell ref="F76:G76"/>
    <mergeCell ref="A77:B77"/>
    <mergeCell ref="F77:G77"/>
    <mergeCell ref="A78:H78"/>
    <mergeCell ref="A70:I70"/>
    <mergeCell ref="A71:G71"/>
    <mergeCell ref="A72:G72"/>
    <mergeCell ref="A73:I73"/>
    <mergeCell ref="A74:I74"/>
    <mergeCell ref="A75:H75"/>
    <mergeCell ref="A64:G64"/>
    <mergeCell ref="A65:G65"/>
    <mergeCell ref="A66:G66"/>
    <mergeCell ref="A67:G67"/>
    <mergeCell ref="A68:G68"/>
    <mergeCell ref="A69:G69"/>
    <mergeCell ref="A58:G58"/>
    <mergeCell ref="A59:G59"/>
    <mergeCell ref="A60:G60"/>
    <mergeCell ref="A61:G61"/>
    <mergeCell ref="A62:G62"/>
    <mergeCell ref="A63:G63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0:G40"/>
    <mergeCell ref="A41:G41"/>
    <mergeCell ref="A42:G42"/>
    <mergeCell ref="A43:G43"/>
    <mergeCell ref="A44:I44"/>
    <mergeCell ref="A45:G45"/>
    <mergeCell ref="A35:G35"/>
    <mergeCell ref="A36:B36"/>
    <mergeCell ref="D36:F36"/>
    <mergeCell ref="A37:G37"/>
    <mergeCell ref="A38:G38"/>
    <mergeCell ref="A39:G39"/>
    <mergeCell ref="A29:G29"/>
    <mergeCell ref="A30:G30"/>
    <mergeCell ref="A31:G31"/>
    <mergeCell ref="A32:G32"/>
    <mergeCell ref="A33:G33"/>
    <mergeCell ref="A34:G34"/>
    <mergeCell ref="A23:I23"/>
    <mergeCell ref="A24:H24"/>
    <mergeCell ref="A25:H25"/>
    <mergeCell ref="A26:H26"/>
    <mergeCell ref="A27:G27"/>
    <mergeCell ref="A28:I28"/>
    <mergeCell ref="A18:H18"/>
    <mergeCell ref="A19:H19"/>
    <mergeCell ref="A20:B20"/>
    <mergeCell ref="C20:I20"/>
    <mergeCell ref="A21:H21"/>
    <mergeCell ref="A22:B22"/>
    <mergeCell ref="C22:I22"/>
    <mergeCell ref="A12:H12"/>
    <mergeCell ref="A13:H13"/>
    <mergeCell ref="A14:H14"/>
    <mergeCell ref="A15:I15"/>
    <mergeCell ref="A16:I16"/>
    <mergeCell ref="A17:B17"/>
    <mergeCell ref="C17:I17"/>
    <mergeCell ref="A9:B9"/>
    <mergeCell ref="C9:I9"/>
    <mergeCell ref="A10:B10"/>
    <mergeCell ref="C10:I10"/>
    <mergeCell ref="A11:B11"/>
    <mergeCell ref="C11:I11"/>
    <mergeCell ref="A1:D3"/>
    <mergeCell ref="E1:I3"/>
    <mergeCell ref="A4:I5"/>
    <mergeCell ref="A6:I6"/>
    <mergeCell ref="A7:I7"/>
    <mergeCell ref="A8:I8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SheetLayoutView="100" zoomScalePageLayoutView="0" workbookViewId="0" topLeftCell="A73">
      <selection activeCell="H76" sqref="H76"/>
    </sheetView>
  </sheetViews>
  <sheetFormatPr defaultColWidth="9.140625" defaultRowHeight="15"/>
  <cols>
    <col min="1" max="1" width="9.140625" style="6" customWidth="1"/>
    <col min="2" max="2" width="16.00390625" style="6" customWidth="1"/>
    <col min="3" max="5" width="9.140625" style="6" customWidth="1"/>
    <col min="6" max="6" width="9.140625" style="7" customWidth="1"/>
    <col min="7" max="7" width="9.140625" style="6" customWidth="1"/>
    <col min="8" max="8" width="8.7109375" style="6" customWidth="1"/>
    <col min="9" max="9" width="9.7109375" style="6" customWidth="1"/>
    <col min="10" max="16384" width="9.140625" style="6" customWidth="1"/>
  </cols>
  <sheetData>
    <row r="1" spans="1:16" ht="15">
      <c r="A1" s="221" t="s">
        <v>248</v>
      </c>
      <c r="B1" s="222"/>
      <c r="C1" s="222"/>
      <c r="D1" s="223"/>
      <c r="E1" s="230" t="s">
        <v>552</v>
      </c>
      <c r="F1" s="231"/>
      <c r="G1" s="231"/>
      <c r="H1" s="231"/>
      <c r="I1" s="232"/>
      <c r="J1"/>
      <c r="K1"/>
      <c r="L1"/>
      <c r="M1"/>
      <c r="N1"/>
      <c r="O1"/>
      <c r="P1"/>
    </row>
    <row r="2" spans="1:16" ht="15">
      <c r="A2" s="224"/>
      <c r="B2" s="225"/>
      <c r="C2" s="225"/>
      <c r="D2" s="226"/>
      <c r="E2" s="233"/>
      <c r="F2" s="234"/>
      <c r="G2" s="234"/>
      <c r="H2" s="234"/>
      <c r="I2" s="235"/>
      <c r="J2"/>
      <c r="K2"/>
      <c r="L2"/>
      <c r="M2"/>
      <c r="N2"/>
      <c r="O2"/>
      <c r="P2"/>
    </row>
    <row r="3" spans="1:16" ht="15">
      <c r="A3" s="227"/>
      <c r="B3" s="228"/>
      <c r="C3" s="228"/>
      <c r="D3" s="229"/>
      <c r="E3" s="236"/>
      <c r="F3" s="237"/>
      <c r="G3" s="237"/>
      <c r="H3" s="237"/>
      <c r="I3" s="238"/>
      <c r="J3"/>
      <c r="K3"/>
      <c r="L3"/>
      <c r="M3"/>
      <c r="N3"/>
      <c r="O3"/>
      <c r="P3"/>
    </row>
    <row r="4" spans="1:16" ht="11.25" customHeight="1">
      <c r="A4" s="239" t="s">
        <v>116</v>
      </c>
      <c r="B4" s="240"/>
      <c r="C4" s="240"/>
      <c r="D4" s="240"/>
      <c r="E4" s="240"/>
      <c r="F4" s="240"/>
      <c r="G4" s="240"/>
      <c r="H4" s="240"/>
      <c r="I4" s="241"/>
      <c r="J4"/>
      <c r="K4"/>
      <c r="L4"/>
      <c r="M4"/>
      <c r="N4"/>
      <c r="O4"/>
      <c r="P4"/>
    </row>
    <row r="5" spans="1:16" ht="23.25" customHeight="1">
      <c r="A5" s="242"/>
      <c r="B5" s="243"/>
      <c r="C5" s="243"/>
      <c r="D5" s="243"/>
      <c r="E5" s="243"/>
      <c r="F5" s="243"/>
      <c r="G5" s="243"/>
      <c r="H5" s="243"/>
      <c r="I5" s="244"/>
      <c r="J5"/>
      <c r="K5"/>
      <c r="L5"/>
      <c r="M5"/>
      <c r="N5"/>
      <c r="O5"/>
      <c r="P5"/>
    </row>
    <row r="6" spans="1:16" ht="15">
      <c r="A6" s="216" t="s">
        <v>117</v>
      </c>
      <c r="B6" s="216"/>
      <c r="C6" s="216"/>
      <c r="D6" s="216"/>
      <c r="E6" s="216"/>
      <c r="F6" s="216"/>
      <c r="G6" s="216"/>
      <c r="H6" s="216"/>
      <c r="I6" s="216"/>
      <c r="J6"/>
      <c r="K6"/>
      <c r="L6"/>
      <c r="M6"/>
      <c r="N6"/>
      <c r="O6"/>
      <c r="P6"/>
    </row>
    <row r="7" spans="1:16" ht="9" customHeight="1">
      <c r="A7" s="217"/>
      <c r="B7" s="217"/>
      <c r="C7" s="217"/>
      <c r="D7" s="217"/>
      <c r="E7" s="217"/>
      <c r="F7" s="217"/>
      <c r="G7" s="217"/>
      <c r="H7" s="217"/>
      <c r="I7" s="217"/>
      <c r="J7"/>
      <c r="K7"/>
      <c r="L7"/>
      <c r="M7"/>
      <c r="N7"/>
      <c r="O7"/>
      <c r="P7"/>
    </row>
    <row r="8" spans="1:16" ht="15">
      <c r="A8" s="218" t="s">
        <v>17</v>
      </c>
      <c r="B8" s="218"/>
      <c r="C8" s="218"/>
      <c r="D8" s="218"/>
      <c r="E8" s="218"/>
      <c r="F8" s="218"/>
      <c r="G8" s="218"/>
      <c r="H8" s="218"/>
      <c r="I8" s="218"/>
      <c r="J8"/>
      <c r="K8"/>
      <c r="L8"/>
      <c r="M8"/>
      <c r="N8"/>
      <c r="O8"/>
      <c r="P8"/>
    </row>
    <row r="9" spans="1:16" ht="15">
      <c r="A9" s="219" t="s">
        <v>18</v>
      </c>
      <c r="B9" s="219"/>
      <c r="C9" s="249" t="s">
        <v>347</v>
      </c>
      <c r="D9" s="250"/>
      <c r="E9" s="250"/>
      <c r="F9" s="250"/>
      <c r="G9" s="250"/>
      <c r="H9" s="250"/>
      <c r="I9" s="251"/>
      <c r="J9"/>
      <c r="K9"/>
      <c r="L9"/>
      <c r="M9"/>
      <c r="N9"/>
      <c r="O9"/>
      <c r="P9"/>
    </row>
    <row r="10" spans="1:16" ht="15">
      <c r="A10" s="219" t="s">
        <v>19</v>
      </c>
      <c r="B10" s="219"/>
      <c r="C10" s="215" t="s">
        <v>20</v>
      </c>
      <c r="D10" s="215"/>
      <c r="E10" s="215"/>
      <c r="F10" s="215"/>
      <c r="G10" s="215"/>
      <c r="H10" s="215"/>
      <c r="I10" s="215"/>
      <c r="J10"/>
      <c r="K10"/>
      <c r="L10"/>
      <c r="M10"/>
      <c r="N10"/>
      <c r="O10"/>
      <c r="P10"/>
    </row>
    <row r="11" spans="1:16" ht="15">
      <c r="A11" s="214" t="s">
        <v>21</v>
      </c>
      <c r="B11" s="214"/>
      <c r="C11" s="215" t="s">
        <v>348</v>
      </c>
      <c r="D11" s="215"/>
      <c r="E11" s="215"/>
      <c r="F11" s="215"/>
      <c r="G11" s="215"/>
      <c r="H11" s="215"/>
      <c r="I11" s="215"/>
      <c r="J11"/>
      <c r="K11"/>
      <c r="L11"/>
      <c r="M11"/>
      <c r="N11"/>
      <c r="O11"/>
      <c r="P11"/>
    </row>
    <row r="12" spans="1:16" ht="15">
      <c r="A12" s="214" t="s">
        <v>22</v>
      </c>
      <c r="B12" s="214"/>
      <c r="C12" s="214"/>
      <c r="D12" s="214"/>
      <c r="E12" s="214"/>
      <c r="F12" s="214"/>
      <c r="G12" s="214"/>
      <c r="H12" s="214"/>
      <c r="I12" s="18">
        <v>1</v>
      </c>
      <c r="J12"/>
      <c r="K12"/>
      <c r="L12"/>
      <c r="M12"/>
      <c r="N12"/>
      <c r="O12"/>
      <c r="P12"/>
    </row>
    <row r="13" spans="1:16" ht="15">
      <c r="A13" s="214" t="s">
        <v>23</v>
      </c>
      <c r="B13" s="214"/>
      <c r="C13" s="214"/>
      <c r="D13" s="214"/>
      <c r="E13" s="214"/>
      <c r="F13" s="214"/>
      <c r="G13" s="214"/>
      <c r="H13" s="214"/>
      <c r="I13" s="18">
        <v>1</v>
      </c>
      <c r="J13"/>
      <c r="K13"/>
      <c r="L13"/>
      <c r="M13"/>
      <c r="N13"/>
      <c r="O13"/>
      <c r="P13"/>
    </row>
    <row r="14" spans="1:16" ht="15">
      <c r="A14" s="214" t="s">
        <v>24</v>
      </c>
      <c r="B14" s="214"/>
      <c r="C14" s="214"/>
      <c r="D14" s="214"/>
      <c r="E14" s="214"/>
      <c r="F14" s="214"/>
      <c r="G14" s="214"/>
      <c r="H14" s="214"/>
      <c r="I14" s="18">
        <v>12</v>
      </c>
      <c r="J14"/>
      <c r="K14"/>
      <c r="L14"/>
      <c r="M14"/>
      <c r="N14"/>
      <c r="O14"/>
      <c r="P14"/>
    </row>
    <row r="15" spans="1:16" ht="9" customHeight="1">
      <c r="A15" s="217"/>
      <c r="B15" s="217"/>
      <c r="C15" s="217"/>
      <c r="D15" s="217"/>
      <c r="E15" s="217"/>
      <c r="F15" s="217"/>
      <c r="G15" s="217"/>
      <c r="H15" s="217"/>
      <c r="I15" s="217"/>
      <c r="J15"/>
      <c r="K15"/>
      <c r="L15"/>
      <c r="M15"/>
      <c r="N15"/>
      <c r="O15"/>
      <c r="P15"/>
    </row>
    <row r="16" spans="1:16" ht="15">
      <c r="A16" s="218" t="s">
        <v>25</v>
      </c>
      <c r="B16" s="218"/>
      <c r="C16" s="218"/>
      <c r="D16" s="218"/>
      <c r="E16" s="218"/>
      <c r="F16" s="218"/>
      <c r="G16" s="218"/>
      <c r="H16" s="218"/>
      <c r="I16" s="218"/>
      <c r="J16"/>
      <c r="K16" s="8"/>
      <c r="L16" s="9"/>
      <c r="M16" s="9"/>
      <c r="N16" s="10"/>
      <c r="O16" s="9"/>
      <c r="P16" s="8"/>
    </row>
    <row r="17" spans="1:16" ht="15">
      <c r="A17" s="214" t="s">
        <v>26</v>
      </c>
      <c r="B17" s="214"/>
      <c r="C17" s="215" t="s">
        <v>27</v>
      </c>
      <c r="D17" s="215"/>
      <c r="E17" s="215"/>
      <c r="F17" s="215"/>
      <c r="G17" s="215"/>
      <c r="H17" s="215"/>
      <c r="I17" s="215"/>
      <c r="J17"/>
      <c r="K17" s="8"/>
      <c r="L17" s="11"/>
      <c r="M17" s="12"/>
      <c r="N17" s="11"/>
      <c r="O17" s="42"/>
      <c r="P17" s="8"/>
    </row>
    <row r="18" spans="1:16" ht="15">
      <c r="A18" s="214" t="s">
        <v>238</v>
      </c>
      <c r="B18" s="214"/>
      <c r="C18" s="214"/>
      <c r="D18" s="214"/>
      <c r="E18" s="214"/>
      <c r="F18" s="214"/>
      <c r="G18" s="214"/>
      <c r="H18" s="214"/>
      <c r="I18" s="23">
        <v>0</v>
      </c>
      <c r="J18"/>
      <c r="K18" s="12"/>
      <c r="L18" s="8"/>
      <c r="M18" s="8"/>
      <c r="N18" s="8"/>
      <c r="O18" s="8"/>
      <c r="P18" s="8"/>
    </row>
    <row r="19" spans="1:15" ht="15">
      <c r="A19" s="214" t="s">
        <v>29</v>
      </c>
      <c r="B19" s="214"/>
      <c r="C19" s="214"/>
      <c r="D19" s="214"/>
      <c r="E19" s="214"/>
      <c r="F19" s="214"/>
      <c r="G19" s="214"/>
      <c r="H19" s="214"/>
      <c r="I19" s="60">
        <v>42979</v>
      </c>
      <c r="J19" s="13"/>
      <c r="K19"/>
      <c r="N19"/>
      <c r="O19"/>
    </row>
    <row r="20" spans="1:15" ht="15">
      <c r="A20" s="214" t="s">
        <v>30</v>
      </c>
      <c r="B20" s="214"/>
      <c r="C20" s="215" t="s">
        <v>118</v>
      </c>
      <c r="D20" s="215"/>
      <c r="E20" s="215"/>
      <c r="F20" s="215"/>
      <c r="G20" s="215"/>
      <c r="H20" s="215"/>
      <c r="I20" s="215"/>
      <c r="J20"/>
      <c r="K20"/>
      <c r="N20"/>
      <c r="O20"/>
    </row>
    <row r="21" spans="1:15" ht="15">
      <c r="A21" s="214" t="s">
        <v>31</v>
      </c>
      <c r="B21" s="214"/>
      <c r="C21" s="214"/>
      <c r="D21" s="214"/>
      <c r="E21" s="214"/>
      <c r="F21" s="214"/>
      <c r="G21" s="214"/>
      <c r="H21" s="214"/>
      <c r="I21" s="23">
        <v>0</v>
      </c>
      <c r="J21"/>
      <c r="K21"/>
      <c r="N21"/>
      <c r="O21"/>
    </row>
    <row r="22" spans="1:15" ht="15">
      <c r="A22" s="214" t="s">
        <v>32</v>
      </c>
      <c r="B22" s="214"/>
      <c r="C22" s="215" t="s">
        <v>348</v>
      </c>
      <c r="D22" s="215"/>
      <c r="E22" s="215"/>
      <c r="F22" s="215"/>
      <c r="G22" s="215"/>
      <c r="H22" s="215"/>
      <c r="I22" s="215"/>
      <c r="J22"/>
      <c r="K22"/>
      <c r="N22"/>
      <c r="O22"/>
    </row>
    <row r="23" spans="1:15" ht="9" customHeight="1">
      <c r="A23" s="217"/>
      <c r="B23" s="217"/>
      <c r="C23" s="217"/>
      <c r="D23" s="217"/>
      <c r="E23" s="217"/>
      <c r="F23" s="217"/>
      <c r="G23" s="217"/>
      <c r="H23" s="217"/>
      <c r="I23" s="217"/>
      <c r="J23"/>
      <c r="K23"/>
      <c r="N23"/>
      <c r="O23"/>
    </row>
    <row r="24" spans="1:15" ht="15">
      <c r="A24" s="216" t="s">
        <v>33</v>
      </c>
      <c r="B24" s="216"/>
      <c r="C24" s="216"/>
      <c r="D24" s="216"/>
      <c r="E24" s="216"/>
      <c r="F24" s="216"/>
      <c r="G24" s="216"/>
      <c r="H24" s="216"/>
      <c r="I24" s="14" t="s">
        <v>34</v>
      </c>
      <c r="J24"/>
      <c r="K24"/>
      <c r="N24"/>
      <c r="O24"/>
    </row>
    <row r="25" spans="1:15" ht="15">
      <c r="A25" s="219" t="s">
        <v>35</v>
      </c>
      <c r="B25" s="219"/>
      <c r="C25" s="219"/>
      <c r="D25" s="219"/>
      <c r="E25" s="219"/>
      <c r="F25" s="219"/>
      <c r="G25" s="219"/>
      <c r="H25" s="219"/>
      <c r="I25" s="15">
        <f>I18*$I$12/220*40</f>
        <v>0</v>
      </c>
      <c r="J25"/>
      <c r="K25"/>
      <c r="N25"/>
      <c r="O25"/>
    </row>
    <row r="26" spans="1:15" ht="15">
      <c r="A26" s="220" t="s">
        <v>36</v>
      </c>
      <c r="B26" s="220"/>
      <c r="C26" s="220"/>
      <c r="D26" s="220"/>
      <c r="E26" s="220"/>
      <c r="F26" s="220"/>
      <c r="G26" s="220"/>
      <c r="H26" s="220"/>
      <c r="I26" s="16">
        <f>SUM(I25:I25)</f>
        <v>0</v>
      </c>
      <c r="J26"/>
      <c r="K26"/>
      <c r="N26"/>
      <c r="O26"/>
    </row>
    <row r="27" spans="1:15" ht="9" customHeight="1">
      <c r="A27" s="217"/>
      <c r="B27" s="217"/>
      <c r="C27" s="217"/>
      <c r="D27" s="217"/>
      <c r="E27" s="217"/>
      <c r="F27" s="217"/>
      <c r="G27" s="217"/>
      <c r="H27" s="17"/>
      <c r="I27" s="17"/>
      <c r="J27"/>
      <c r="K27"/>
      <c r="N27"/>
      <c r="O27"/>
    </row>
    <row r="28" spans="1:15" ht="15">
      <c r="A28" s="216" t="s">
        <v>37</v>
      </c>
      <c r="B28" s="216"/>
      <c r="C28" s="216"/>
      <c r="D28" s="216"/>
      <c r="E28" s="216"/>
      <c r="F28" s="216"/>
      <c r="G28" s="216"/>
      <c r="H28" s="216"/>
      <c r="I28" s="216"/>
      <c r="J28"/>
      <c r="K28"/>
      <c r="N28"/>
      <c r="O28"/>
    </row>
    <row r="29" spans="1:15" ht="15">
      <c r="A29" s="218" t="s">
        <v>38</v>
      </c>
      <c r="B29" s="218"/>
      <c r="C29" s="218"/>
      <c r="D29" s="218"/>
      <c r="E29" s="218"/>
      <c r="F29" s="218"/>
      <c r="G29" s="218"/>
      <c r="H29" s="91" t="s">
        <v>39</v>
      </c>
      <c r="I29" s="18" t="s">
        <v>34</v>
      </c>
      <c r="J29"/>
      <c r="K29"/>
      <c r="N29"/>
      <c r="O29"/>
    </row>
    <row r="30" spans="1:15" ht="15">
      <c r="A30" s="219" t="s">
        <v>40</v>
      </c>
      <c r="B30" s="219"/>
      <c r="C30" s="219"/>
      <c r="D30" s="219"/>
      <c r="E30" s="219"/>
      <c r="F30" s="219"/>
      <c r="G30" s="219"/>
      <c r="H30" s="19">
        <v>0</v>
      </c>
      <c r="I30" s="15">
        <f aca="true" t="shared" si="0" ref="I30:I37">ROUND($I$26*H30%,2)</f>
        <v>0</v>
      </c>
      <c r="J30"/>
      <c r="K30"/>
      <c r="N30"/>
      <c r="O30"/>
    </row>
    <row r="31" spans="1:15" ht="15" customHeight="1">
      <c r="A31" s="219" t="s">
        <v>41</v>
      </c>
      <c r="B31" s="219"/>
      <c r="C31" s="219"/>
      <c r="D31" s="219"/>
      <c r="E31" s="219"/>
      <c r="F31" s="219"/>
      <c r="G31" s="219"/>
      <c r="H31" s="19">
        <v>0</v>
      </c>
      <c r="I31" s="15">
        <f t="shared" si="0"/>
        <v>0</v>
      </c>
      <c r="J31"/>
      <c r="K31"/>
      <c r="N31"/>
      <c r="O31"/>
    </row>
    <row r="32" spans="1:15" ht="15">
      <c r="A32" s="219" t="s">
        <v>42</v>
      </c>
      <c r="B32" s="219"/>
      <c r="C32" s="219"/>
      <c r="D32" s="219"/>
      <c r="E32" s="219"/>
      <c r="F32" s="219"/>
      <c r="G32" s="219"/>
      <c r="H32" s="19">
        <v>0</v>
      </c>
      <c r="I32" s="15">
        <f t="shared" si="0"/>
        <v>0</v>
      </c>
      <c r="J32"/>
      <c r="K32"/>
      <c r="N32"/>
      <c r="O32"/>
    </row>
    <row r="33" spans="1:15" ht="15">
      <c r="A33" s="219" t="s">
        <v>43</v>
      </c>
      <c r="B33" s="219"/>
      <c r="C33" s="219"/>
      <c r="D33" s="219"/>
      <c r="E33" s="219"/>
      <c r="F33" s="219"/>
      <c r="G33" s="219"/>
      <c r="H33" s="19">
        <v>0</v>
      </c>
      <c r="I33" s="15">
        <f t="shared" si="0"/>
        <v>0</v>
      </c>
      <c r="J33"/>
      <c r="K33"/>
      <c r="N33"/>
      <c r="O33"/>
    </row>
    <row r="34" spans="1:15" ht="15">
      <c r="A34" s="219" t="s">
        <v>44</v>
      </c>
      <c r="B34" s="219"/>
      <c r="C34" s="219"/>
      <c r="D34" s="219"/>
      <c r="E34" s="219"/>
      <c r="F34" s="219"/>
      <c r="G34" s="219"/>
      <c r="H34" s="19">
        <v>0</v>
      </c>
      <c r="I34" s="15">
        <f t="shared" si="0"/>
        <v>0</v>
      </c>
      <c r="J34"/>
      <c r="K34"/>
      <c r="N34"/>
      <c r="O34"/>
    </row>
    <row r="35" spans="1:15" ht="15">
      <c r="A35" s="219" t="s">
        <v>45</v>
      </c>
      <c r="B35" s="219"/>
      <c r="C35" s="219"/>
      <c r="D35" s="219"/>
      <c r="E35" s="219"/>
      <c r="F35" s="219"/>
      <c r="G35" s="219"/>
      <c r="H35" s="19">
        <v>0</v>
      </c>
      <c r="I35" s="15">
        <f t="shared" si="0"/>
        <v>0</v>
      </c>
      <c r="J35"/>
      <c r="K35"/>
      <c r="N35"/>
      <c r="O35"/>
    </row>
    <row r="36" spans="1:15" ht="15">
      <c r="A36" s="214" t="s">
        <v>46</v>
      </c>
      <c r="B36" s="214"/>
      <c r="C36" s="21"/>
      <c r="D36" s="214" t="s">
        <v>47</v>
      </c>
      <c r="E36" s="214"/>
      <c r="F36" s="214"/>
      <c r="G36" s="22"/>
      <c r="H36" s="19">
        <v>0</v>
      </c>
      <c r="I36" s="15">
        <f t="shared" si="0"/>
        <v>0</v>
      </c>
      <c r="J36"/>
      <c r="K36"/>
      <c r="N36"/>
      <c r="O36"/>
    </row>
    <row r="37" spans="1:15" ht="15">
      <c r="A37" s="214" t="s">
        <v>48</v>
      </c>
      <c r="B37" s="214"/>
      <c r="C37" s="214"/>
      <c r="D37" s="214"/>
      <c r="E37" s="214"/>
      <c r="F37" s="214"/>
      <c r="G37" s="214"/>
      <c r="H37" s="19">
        <v>0</v>
      </c>
      <c r="I37" s="15">
        <f t="shared" si="0"/>
        <v>0</v>
      </c>
      <c r="J37"/>
      <c r="K37"/>
      <c r="N37"/>
      <c r="O37"/>
    </row>
    <row r="38" spans="1:15" ht="15">
      <c r="A38" s="220" t="s">
        <v>49</v>
      </c>
      <c r="B38" s="220"/>
      <c r="C38" s="220"/>
      <c r="D38" s="220"/>
      <c r="E38" s="220"/>
      <c r="F38" s="220"/>
      <c r="G38" s="220"/>
      <c r="H38" s="23">
        <f>SUM(H30:H37)</f>
        <v>0</v>
      </c>
      <c r="I38" s="16">
        <f>SUM(I30:I37)</f>
        <v>0</v>
      </c>
      <c r="J38"/>
      <c r="K38"/>
      <c r="N38"/>
      <c r="O38"/>
    </row>
    <row r="39" spans="1:15" ht="9" customHeight="1">
      <c r="A39" s="217"/>
      <c r="B39" s="217"/>
      <c r="C39" s="217"/>
      <c r="D39" s="217"/>
      <c r="E39" s="217"/>
      <c r="F39" s="217"/>
      <c r="G39" s="217"/>
      <c r="H39" s="17"/>
      <c r="I39" s="17"/>
      <c r="J39"/>
      <c r="K39"/>
      <c r="N39"/>
      <c r="O39"/>
    </row>
    <row r="40" spans="1:15" ht="15">
      <c r="A40" s="218" t="s">
        <v>50</v>
      </c>
      <c r="B40" s="218"/>
      <c r="C40" s="218"/>
      <c r="D40" s="218"/>
      <c r="E40" s="218"/>
      <c r="F40" s="218"/>
      <c r="G40" s="218"/>
      <c r="H40" s="91" t="s">
        <v>39</v>
      </c>
      <c r="I40" s="18" t="s">
        <v>34</v>
      </c>
      <c r="J40"/>
      <c r="K40"/>
      <c r="N40"/>
      <c r="O40"/>
    </row>
    <row r="41" spans="1:15" ht="15">
      <c r="A41" s="219" t="s">
        <v>51</v>
      </c>
      <c r="B41" s="219"/>
      <c r="C41" s="219"/>
      <c r="D41" s="219"/>
      <c r="E41" s="219"/>
      <c r="F41" s="219"/>
      <c r="G41" s="219"/>
      <c r="H41" s="19">
        <v>0</v>
      </c>
      <c r="I41" s="15">
        <f>ROUND($I$26*H41%,2)</f>
        <v>0</v>
      </c>
      <c r="J41"/>
      <c r="K41"/>
      <c r="N41"/>
      <c r="O41"/>
    </row>
    <row r="42" spans="1:15" ht="15">
      <c r="A42" s="219" t="s">
        <v>52</v>
      </c>
      <c r="B42" s="219"/>
      <c r="C42" s="219"/>
      <c r="D42" s="219"/>
      <c r="E42" s="219"/>
      <c r="F42" s="219"/>
      <c r="G42" s="219"/>
      <c r="H42" s="19">
        <v>0</v>
      </c>
      <c r="I42" s="15">
        <f>ROUND($I$26*H42%,2)</f>
        <v>0</v>
      </c>
      <c r="J42"/>
      <c r="K42"/>
      <c r="N42"/>
      <c r="O42"/>
    </row>
    <row r="43" spans="1:15" ht="15">
      <c r="A43" s="220" t="s">
        <v>49</v>
      </c>
      <c r="B43" s="220"/>
      <c r="C43" s="220"/>
      <c r="D43" s="220"/>
      <c r="E43" s="220"/>
      <c r="F43" s="220"/>
      <c r="G43" s="220"/>
      <c r="H43" s="23">
        <f>SUM(H41:H42)</f>
        <v>0</v>
      </c>
      <c r="I43" s="16">
        <f>SUM(I41:I42)</f>
        <v>0</v>
      </c>
      <c r="J43"/>
      <c r="K43"/>
      <c r="N43"/>
      <c r="O43"/>
    </row>
    <row r="44" spans="1:15" ht="9" customHeight="1">
      <c r="A44" s="220"/>
      <c r="B44" s="220"/>
      <c r="C44" s="220"/>
      <c r="D44" s="220"/>
      <c r="E44" s="220"/>
      <c r="F44" s="220"/>
      <c r="G44" s="220"/>
      <c r="H44" s="220"/>
      <c r="I44" s="220"/>
      <c r="J44"/>
      <c r="K44"/>
      <c r="N44"/>
      <c r="O44"/>
    </row>
    <row r="45" spans="1:15" ht="15">
      <c r="A45" s="217"/>
      <c r="B45" s="217"/>
      <c r="C45" s="217"/>
      <c r="D45" s="217"/>
      <c r="E45" s="217"/>
      <c r="F45" s="217"/>
      <c r="G45" s="217"/>
      <c r="H45" s="17"/>
      <c r="I45" s="17"/>
      <c r="J45"/>
      <c r="K45"/>
      <c r="N45"/>
      <c r="O45"/>
    </row>
    <row r="46" spans="1:15" ht="15">
      <c r="A46" s="218" t="s">
        <v>53</v>
      </c>
      <c r="B46" s="218"/>
      <c r="C46" s="218"/>
      <c r="D46" s="218"/>
      <c r="E46" s="218"/>
      <c r="F46" s="218"/>
      <c r="G46" s="218"/>
      <c r="H46" s="91" t="s">
        <v>39</v>
      </c>
      <c r="I46" s="18" t="s">
        <v>34</v>
      </c>
      <c r="J46"/>
      <c r="K46"/>
      <c r="N46"/>
      <c r="O46"/>
    </row>
    <row r="47" spans="1:15" ht="15">
      <c r="A47" s="219" t="s">
        <v>54</v>
      </c>
      <c r="B47" s="219"/>
      <c r="C47" s="219"/>
      <c r="D47" s="219"/>
      <c r="E47" s="219"/>
      <c r="F47" s="219"/>
      <c r="G47" s="219"/>
      <c r="H47" s="24">
        <v>0</v>
      </c>
      <c r="I47" s="15">
        <f>ROUND($I$26*H47%,2)</f>
        <v>0</v>
      </c>
      <c r="J47"/>
      <c r="K47"/>
      <c r="N47"/>
      <c r="O47"/>
    </row>
    <row r="48" spans="1:15" ht="15">
      <c r="A48" s="245" t="s">
        <v>55</v>
      </c>
      <c r="B48" s="245"/>
      <c r="C48" s="245"/>
      <c r="D48" s="245"/>
      <c r="E48" s="245"/>
      <c r="F48" s="245"/>
      <c r="G48" s="245"/>
      <c r="H48" s="24">
        <v>0</v>
      </c>
      <c r="I48" s="15">
        <f>ROUND($I$26*H48%,2)</f>
        <v>0</v>
      </c>
      <c r="J48"/>
      <c r="K48"/>
      <c r="N48"/>
      <c r="O48"/>
    </row>
    <row r="49" spans="1:15" ht="15">
      <c r="A49" s="220" t="s">
        <v>49</v>
      </c>
      <c r="B49" s="220"/>
      <c r="C49" s="220"/>
      <c r="D49" s="220"/>
      <c r="E49" s="220"/>
      <c r="F49" s="220"/>
      <c r="G49" s="220"/>
      <c r="H49" s="23">
        <f>SUM(H47:H48)</f>
        <v>0</v>
      </c>
      <c r="I49" s="16">
        <f>SUM(I47:I48)</f>
        <v>0</v>
      </c>
      <c r="J49"/>
      <c r="K49"/>
      <c r="N49"/>
      <c r="O49"/>
    </row>
    <row r="50" spans="1:15" ht="9" customHeight="1">
      <c r="A50" s="217"/>
      <c r="B50" s="217"/>
      <c r="C50" s="217"/>
      <c r="D50" s="217"/>
      <c r="E50" s="217"/>
      <c r="F50" s="217"/>
      <c r="G50" s="217"/>
      <c r="H50" s="17"/>
      <c r="I50" s="17"/>
      <c r="J50"/>
      <c r="K50"/>
      <c r="N50"/>
      <c r="O50"/>
    </row>
    <row r="51" spans="1:15" ht="15">
      <c r="A51" s="218" t="s">
        <v>56</v>
      </c>
      <c r="B51" s="218"/>
      <c r="C51" s="218"/>
      <c r="D51" s="218"/>
      <c r="E51" s="218"/>
      <c r="F51" s="218"/>
      <c r="G51" s="218"/>
      <c r="H51" s="91" t="s">
        <v>39</v>
      </c>
      <c r="I51" s="18" t="s">
        <v>34</v>
      </c>
      <c r="J51"/>
      <c r="K51"/>
      <c r="N51"/>
      <c r="O51"/>
    </row>
    <row r="52" spans="1:15" ht="15">
      <c r="A52" s="219" t="s">
        <v>57</v>
      </c>
      <c r="B52" s="219"/>
      <c r="C52" s="219"/>
      <c r="D52" s="219"/>
      <c r="E52" s="219"/>
      <c r="F52" s="219"/>
      <c r="G52" s="219"/>
      <c r="H52" s="19">
        <v>0</v>
      </c>
      <c r="I52" s="15">
        <f aca="true" t="shared" si="1" ref="I52:I58">ROUND($I$26*H52%,2)</f>
        <v>0</v>
      </c>
      <c r="J52"/>
      <c r="K52"/>
      <c r="N52"/>
      <c r="O52"/>
    </row>
    <row r="53" spans="1:15" ht="15">
      <c r="A53" s="219" t="s">
        <v>58</v>
      </c>
      <c r="B53" s="219"/>
      <c r="C53" s="219"/>
      <c r="D53" s="219"/>
      <c r="E53" s="219"/>
      <c r="F53" s="219"/>
      <c r="G53" s="219"/>
      <c r="H53" s="19">
        <v>0</v>
      </c>
      <c r="I53" s="15">
        <f t="shared" si="1"/>
        <v>0</v>
      </c>
      <c r="J53"/>
      <c r="K53"/>
      <c r="N53"/>
      <c r="O53"/>
    </row>
    <row r="54" spans="1:15" ht="15">
      <c r="A54" s="219" t="s">
        <v>59</v>
      </c>
      <c r="B54" s="219"/>
      <c r="C54" s="219"/>
      <c r="D54" s="219"/>
      <c r="E54" s="219"/>
      <c r="F54" s="219"/>
      <c r="G54" s="219"/>
      <c r="H54" s="19">
        <v>0</v>
      </c>
      <c r="I54" s="15">
        <f t="shared" si="1"/>
        <v>0</v>
      </c>
      <c r="J54"/>
      <c r="K54"/>
      <c r="N54"/>
      <c r="O54"/>
    </row>
    <row r="55" spans="1:15" ht="15">
      <c r="A55" s="219" t="s">
        <v>60</v>
      </c>
      <c r="B55" s="219"/>
      <c r="C55" s="219"/>
      <c r="D55" s="219"/>
      <c r="E55" s="219"/>
      <c r="F55" s="219"/>
      <c r="G55" s="219"/>
      <c r="H55" s="19">
        <v>0</v>
      </c>
      <c r="I55" s="15">
        <f t="shared" si="1"/>
        <v>0</v>
      </c>
      <c r="J55"/>
      <c r="K55"/>
      <c r="N55"/>
      <c r="O55"/>
    </row>
    <row r="56" spans="1:15" ht="15">
      <c r="A56" s="219" t="s">
        <v>61</v>
      </c>
      <c r="B56" s="219"/>
      <c r="C56" s="219"/>
      <c r="D56" s="219"/>
      <c r="E56" s="219"/>
      <c r="F56" s="219"/>
      <c r="G56" s="219"/>
      <c r="H56" s="19">
        <v>0</v>
      </c>
      <c r="I56" s="15">
        <f t="shared" si="1"/>
        <v>0</v>
      </c>
      <c r="J56"/>
      <c r="K56"/>
      <c r="N56"/>
      <c r="O56"/>
    </row>
    <row r="57" spans="1:15" ht="15">
      <c r="A57" s="219" t="s">
        <v>62</v>
      </c>
      <c r="B57" s="219"/>
      <c r="C57" s="219"/>
      <c r="D57" s="219"/>
      <c r="E57" s="219"/>
      <c r="F57" s="219"/>
      <c r="G57" s="219"/>
      <c r="H57" s="19">
        <v>0</v>
      </c>
      <c r="I57" s="15">
        <f t="shared" si="1"/>
        <v>0</v>
      </c>
      <c r="J57"/>
      <c r="K57" s="25"/>
      <c r="N57"/>
      <c r="O57"/>
    </row>
    <row r="58" spans="1:15" ht="15">
      <c r="A58" s="219" t="s">
        <v>63</v>
      </c>
      <c r="B58" s="219"/>
      <c r="C58" s="219"/>
      <c r="D58" s="219"/>
      <c r="E58" s="219"/>
      <c r="F58" s="219"/>
      <c r="G58" s="219"/>
      <c r="H58" s="19">
        <v>0</v>
      </c>
      <c r="I58" s="15">
        <f t="shared" si="1"/>
        <v>0</v>
      </c>
      <c r="J58"/>
      <c r="N58"/>
      <c r="O58"/>
    </row>
    <row r="59" spans="1:15" ht="15">
      <c r="A59" s="220" t="s">
        <v>49</v>
      </c>
      <c r="B59" s="220"/>
      <c r="C59" s="220"/>
      <c r="D59" s="220"/>
      <c r="E59" s="220"/>
      <c r="F59" s="220"/>
      <c r="G59" s="220"/>
      <c r="H59" s="23">
        <f>SUM(H52:H58)</f>
        <v>0</v>
      </c>
      <c r="I59" s="16">
        <f>SUM(I52:I58)</f>
        <v>0</v>
      </c>
      <c r="J59"/>
      <c r="N59"/>
      <c r="O59"/>
    </row>
    <row r="60" spans="1:15" ht="9" customHeight="1">
      <c r="A60" s="217"/>
      <c r="B60" s="217"/>
      <c r="C60" s="217"/>
      <c r="D60" s="217"/>
      <c r="E60" s="217"/>
      <c r="F60" s="217"/>
      <c r="G60" s="217"/>
      <c r="H60" s="17"/>
      <c r="I60" s="17"/>
      <c r="J60"/>
      <c r="N60"/>
      <c r="O60"/>
    </row>
    <row r="61" spans="1:15" ht="15">
      <c r="A61" s="218" t="s">
        <v>64</v>
      </c>
      <c r="B61" s="218"/>
      <c r="C61" s="218"/>
      <c r="D61" s="218"/>
      <c r="E61" s="218"/>
      <c r="F61" s="218"/>
      <c r="G61" s="218"/>
      <c r="H61" s="91" t="s">
        <v>39</v>
      </c>
      <c r="I61" s="18" t="s">
        <v>34</v>
      </c>
      <c r="J61"/>
      <c r="N61"/>
      <c r="O61"/>
    </row>
    <row r="62" spans="1:15" ht="15">
      <c r="A62" s="214" t="s">
        <v>65</v>
      </c>
      <c r="B62" s="214"/>
      <c r="C62" s="214"/>
      <c r="D62" s="214"/>
      <c r="E62" s="214"/>
      <c r="F62" s="214"/>
      <c r="G62" s="214"/>
      <c r="H62" s="19">
        <f>H38%*SUM($H$43+$H$49+$H$59)</f>
        <v>0</v>
      </c>
      <c r="I62" s="15">
        <f>ROUND($I$26*H62%,2)</f>
        <v>0</v>
      </c>
      <c r="J62"/>
      <c r="N62"/>
      <c r="O62"/>
    </row>
    <row r="63" spans="1:15" ht="9" customHeight="1">
      <c r="A63" s="217"/>
      <c r="B63" s="217"/>
      <c r="C63" s="217"/>
      <c r="D63" s="217"/>
      <c r="E63" s="217"/>
      <c r="F63" s="217"/>
      <c r="G63" s="217"/>
      <c r="H63" s="17"/>
      <c r="I63" s="17"/>
      <c r="J63"/>
      <c r="N63"/>
      <c r="O63"/>
    </row>
    <row r="64" spans="1:15" ht="15">
      <c r="A64" s="218" t="s">
        <v>66</v>
      </c>
      <c r="B64" s="218"/>
      <c r="C64" s="218"/>
      <c r="D64" s="218"/>
      <c r="E64" s="218"/>
      <c r="F64" s="218"/>
      <c r="G64" s="218"/>
      <c r="H64" s="91" t="s">
        <v>39</v>
      </c>
      <c r="I64" s="18" t="s">
        <v>34</v>
      </c>
      <c r="J64"/>
      <c r="N64"/>
      <c r="O64"/>
    </row>
    <row r="65" spans="1:15" ht="15">
      <c r="A65" s="219" t="s">
        <v>67</v>
      </c>
      <c r="B65" s="219"/>
      <c r="C65" s="219"/>
      <c r="D65" s="219"/>
      <c r="E65" s="219"/>
      <c r="F65" s="219"/>
      <c r="G65" s="219"/>
      <c r="H65" s="19">
        <v>0</v>
      </c>
      <c r="I65" s="15">
        <f>ROUND($I$26*H65%,20)</f>
        <v>0</v>
      </c>
      <c r="J65"/>
      <c r="N65"/>
      <c r="O65"/>
    </row>
    <row r="66" spans="1:15" ht="15">
      <c r="A66" s="220" t="s">
        <v>49</v>
      </c>
      <c r="B66" s="220"/>
      <c r="C66" s="220"/>
      <c r="D66" s="220"/>
      <c r="E66" s="220"/>
      <c r="F66" s="220"/>
      <c r="G66" s="220"/>
      <c r="H66" s="23">
        <f>SUM(H65:H65)</f>
        <v>0</v>
      </c>
      <c r="I66" s="16">
        <f>SUM(I65:I65)</f>
        <v>0</v>
      </c>
      <c r="J66"/>
      <c r="N66"/>
      <c r="O66"/>
    </row>
    <row r="67" spans="1:15" ht="9" customHeight="1">
      <c r="A67" s="217"/>
      <c r="B67" s="217"/>
      <c r="C67" s="217"/>
      <c r="D67" s="217"/>
      <c r="E67" s="217"/>
      <c r="F67" s="217"/>
      <c r="G67" s="217"/>
      <c r="H67" s="17"/>
      <c r="I67" s="17"/>
      <c r="J67"/>
      <c r="N67"/>
      <c r="O67"/>
    </row>
    <row r="68" spans="1:15" ht="15">
      <c r="A68" s="218" t="s">
        <v>68</v>
      </c>
      <c r="B68" s="218"/>
      <c r="C68" s="218"/>
      <c r="D68" s="218"/>
      <c r="E68" s="218"/>
      <c r="F68" s="218"/>
      <c r="G68" s="218"/>
      <c r="H68" s="91" t="s">
        <v>39</v>
      </c>
      <c r="I68" s="18" t="s">
        <v>34</v>
      </c>
      <c r="J68"/>
      <c r="N68"/>
      <c r="O68"/>
    </row>
    <row r="69" spans="1:15" ht="15">
      <c r="A69" s="245" t="s">
        <v>69</v>
      </c>
      <c r="B69" s="245"/>
      <c r="C69" s="245"/>
      <c r="D69" s="245"/>
      <c r="E69" s="245"/>
      <c r="F69" s="245"/>
      <c r="G69" s="245"/>
      <c r="H69" s="24">
        <f>15/360*0.08*100*H37%</f>
        <v>0</v>
      </c>
      <c r="I69" s="15">
        <f>ROUND($I$26*H69%,2)</f>
        <v>0</v>
      </c>
      <c r="J69"/>
      <c r="N69"/>
      <c r="O69"/>
    </row>
    <row r="70" spans="1:15" ht="9" customHeight="1">
      <c r="A70" s="217"/>
      <c r="B70" s="217"/>
      <c r="C70" s="217"/>
      <c r="D70" s="217"/>
      <c r="E70" s="217"/>
      <c r="F70" s="217"/>
      <c r="G70" s="217"/>
      <c r="H70" s="217"/>
      <c r="I70" s="217"/>
      <c r="J70"/>
      <c r="N70"/>
      <c r="O70"/>
    </row>
    <row r="71" spans="1:15" ht="15">
      <c r="A71" s="216" t="s">
        <v>70</v>
      </c>
      <c r="B71" s="216"/>
      <c r="C71" s="216"/>
      <c r="D71" s="216"/>
      <c r="E71" s="216"/>
      <c r="F71" s="216"/>
      <c r="G71" s="216"/>
      <c r="H71" s="92" t="s">
        <v>39</v>
      </c>
      <c r="I71" s="14" t="s">
        <v>34</v>
      </c>
      <c r="J71"/>
      <c r="N71"/>
      <c r="O71"/>
    </row>
    <row r="72" spans="1:15" ht="15">
      <c r="A72" s="215" t="s">
        <v>71</v>
      </c>
      <c r="B72" s="215"/>
      <c r="C72" s="215"/>
      <c r="D72" s="215"/>
      <c r="E72" s="215"/>
      <c r="F72" s="215"/>
      <c r="G72" s="215"/>
      <c r="H72" s="55">
        <f>H38+$H$43+$H$49+$H$59+H62+$H$66+$H$69</f>
        <v>0</v>
      </c>
      <c r="I72" s="56">
        <f>I38+I43+I49+I59+I62+I66+I69</f>
        <v>0</v>
      </c>
      <c r="J72"/>
      <c r="N72"/>
      <c r="O72"/>
    </row>
    <row r="73" spans="1:15" ht="9" customHeight="1">
      <c r="A73" s="217"/>
      <c r="B73" s="217"/>
      <c r="C73" s="217"/>
      <c r="D73" s="217"/>
      <c r="E73" s="217"/>
      <c r="F73" s="217"/>
      <c r="G73" s="217"/>
      <c r="H73" s="217"/>
      <c r="I73" s="217"/>
      <c r="J73"/>
      <c r="N73"/>
      <c r="O73"/>
    </row>
    <row r="74" spans="1:15" ht="15">
      <c r="A74" s="216" t="s">
        <v>72</v>
      </c>
      <c r="B74" s="216"/>
      <c r="C74" s="216"/>
      <c r="D74" s="216"/>
      <c r="E74" s="216"/>
      <c r="F74" s="216"/>
      <c r="G74" s="216"/>
      <c r="H74" s="216"/>
      <c r="I74" s="216"/>
      <c r="J74"/>
      <c r="N74"/>
      <c r="O74"/>
    </row>
    <row r="75" spans="1:15" ht="15">
      <c r="A75" s="218" t="s">
        <v>73</v>
      </c>
      <c r="B75" s="218"/>
      <c r="C75" s="218"/>
      <c r="D75" s="218"/>
      <c r="E75" s="218"/>
      <c r="F75" s="218"/>
      <c r="G75" s="218"/>
      <c r="H75" s="218"/>
      <c r="I75" s="18" t="s">
        <v>34</v>
      </c>
      <c r="J75"/>
      <c r="N75"/>
      <c r="O75"/>
    </row>
    <row r="76" spans="1:15" ht="14.25" customHeight="1">
      <c r="A76" s="214" t="s">
        <v>74</v>
      </c>
      <c r="B76" s="214"/>
      <c r="C76" s="51">
        <v>0</v>
      </c>
      <c r="D76" s="246"/>
      <c r="E76" s="246"/>
      <c r="F76" s="219" t="s">
        <v>75</v>
      </c>
      <c r="G76" s="219"/>
      <c r="H76" s="58">
        <v>0</v>
      </c>
      <c r="I76" s="57">
        <v>0</v>
      </c>
      <c r="J76" s="28"/>
      <c r="K76" s="45"/>
      <c r="N76"/>
      <c r="O76"/>
    </row>
    <row r="77" spans="1:15" ht="14.25" customHeight="1">
      <c r="A77" s="214" t="s">
        <v>76</v>
      </c>
      <c r="B77" s="214"/>
      <c r="C77" s="52">
        <v>0</v>
      </c>
      <c r="D77" s="90" t="s">
        <v>77</v>
      </c>
      <c r="E77" s="53">
        <v>0</v>
      </c>
      <c r="F77" s="219" t="s">
        <v>75</v>
      </c>
      <c r="G77" s="219"/>
      <c r="H77" s="58">
        <v>0</v>
      </c>
      <c r="I77" s="57">
        <f>(C77-E77)*H77*$I$12</f>
        <v>0</v>
      </c>
      <c r="J77"/>
      <c r="K77" s="45"/>
      <c r="N77"/>
      <c r="O77"/>
    </row>
    <row r="78" spans="1:15" ht="15">
      <c r="A78" s="219" t="s">
        <v>78</v>
      </c>
      <c r="B78" s="219"/>
      <c r="C78" s="219"/>
      <c r="D78" s="219"/>
      <c r="E78" s="219"/>
      <c r="F78" s="219"/>
      <c r="G78" s="219"/>
      <c r="H78" s="219"/>
      <c r="I78" s="15"/>
      <c r="J78"/>
      <c r="N78"/>
      <c r="O78"/>
    </row>
    <row r="79" spans="1:15" ht="9" customHeight="1">
      <c r="A79" s="219"/>
      <c r="B79" s="219"/>
      <c r="C79" s="219"/>
      <c r="D79" s="219"/>
      <c r="E79" s="219"/>
      <c r="F79" s="219"/>
      <c r="G79" s="219"/>
      <c r="H79" s="219"/>
      <c r="I79" s="15"/>
      <c r="J79"/>
      <c r="N79"/>
      <c r="O79"/>
    </row>
    <row r="80" spans="1:15" ht="15">
      <c r="A80" s="220" t="s">
        <v>49</v>
      </c>
      <c r="B80" s="220"/>
      <c r="C80" s="220"/>
      <c r="D80" s="220"/>
      <c r="E80" s="220"/>
      <c r="F80" s="220"/>
      <c r="G80" s="220"/>
      <c r="H80" s="220"/>
      <c r="I80" s="16">
        <f>SUM(I76:I79)</f>
        <v>0</v>
      </c>
      <c r="J80"/>
      <c r="N80" s="13"/>
      <c r="O80" s="26"/>
    </row>
    <row r="81" spans="1:10" ht="9" customHeight="1">
      <c r="A81" s="217"/>
      <c r="B81" s="217"/>
      <c r="C81" s="217"/>
      <c r="D81" s="217"/>
      <c r="E81" s="217"/>
      <c r="F81" s="217"/>
      <c r="G81" s="217"/>
      <c r="H81" s="217"/>
      <c r="I81" s="217"/>
      <c r="J81"/>
    </row>
    <row r="82" spans="1:10" ht="15">
      <c r="A82" s="216" t="s">
        <v>79</v>
      </c>
      <c r="B82" s="216"/>
      <c r="C82" s="216"/>
      <c r="D82" s="216"/>
      <c r="E82" s="216"/>
      <c r="F82" s="216"/>
      <c r="G82" s="216"/>
      <c r="H82" s="216"/>
      <c r="I82" s="216"/>
      <c r="J82"/>
    </row>
    <row r="83" spans="1:10" ht="15">
      <c r="A83" s="218" t="s">
        <v>80</v>
      </c>
      <c r="B83" s="218"/>
      <c r="C83" s="218"/>
      <c r="D83" s="218"/>
      <c r="E83" s="218"/>
      <c r="F83" s="218"/>
      <c r="G83" s="218"/>
      <c r="H83" s="218"/>
      <c r="I83" s="218"/>
      <c r="J83"/>
    </row>
    <row r="84" spans="1:10" ht="15">
      <c r="A84" s="245" t="s">
        <v>81</v>
      </c>
      <c r="B84" s="245"/>
      <c r="C84" s="245"/>
      <c r="D84" s="245"/>
      <c r="E84" s="245"/>
      <c r="F84" s="245"/>
      <c r="G84" s="245"/>
      <c r="H84" s="245"/>
      <c r="I84" s="59">
        <f>UNIFORMES!G11</f>
        <v>0</v>
      </c>
      <c r="J84" s="27"/>
    </row>
    <row r="85" spans="1:10" ht="15">
      <c r="A85" s="247" t="s">
        <v>82</v>
      </c>
      <c r="B85" s="247"/>
      <c r="C85" s="247"/>
      <c r="D85" s="247"/>
      <c r="E85" s="247"/>
      <c r="F85" s="247"/>
      <c r="G85" s="247"/>
      <c r="H85" s="247"/>
      <c r="I85" s="59">
        <f>EPI!G15</f>
        <v>0</v>
      </c>
      <c r="J85" s="27"/>
    </row>
    <row r="86" spans="1:10" ht="15">
      <c r="A86" s="220" t="s">
        <v>49</v>
      </c>
      <c r="B86" s="220"/>
      <c r="C86" s="220"/>
      <c r="D86" s="220"/>
      <c r="E86" s="220"/>
      <c r="F86" s="220"/>
      <c r="G86" s="220"/>
      <c r="H86" s="220"/>
      <c r="I86" s="16">
        <f>SUM(I84:I85)</f>
        <v>0</v>
      </c>
      <c r="J86" s="27"/>
    </row>
    <row r="87" spans="1:9" ht="9" customHeight="1">
      <c r="A87" s="217"/>
      <c r="B87" s="217"/>
      <c r="C87" s="217"/>
      <c r="D87" s="217"/>
      <c r="E87" s="217"/>
      <c r="F87" s="217"/>
      <c r="G87" s="217"/>
      <c r="H87" s="217"/>
      <c r="I87" s="217"/>
    </row>
    <row r="88" spans="1:9" ht="15">
      <c r="A88" s="218" t="s">
        <v>83</v>
      </c>
      <c r="B88" s="218"/>
      <c r="C88" s="218"/>
      <c r="D88" s="218"/>
      <c r="E88" s="218"/>
      <c r="F88" s="218"/>
      <c r="G88" s="218"/>
      <c r="H88" s="218"/>
      <c r="I88" s="218"/>
    </row>
    <row r="89" spans="1:11" ht="15">
      <c r="A89" s="219" t="s">
        <v>84</v>
      </c>
      <c r="B89" s="219"/>
      <c r="C89" s="219"/>
      <c r="D89" s="219"/>
      <c r="E89" s="219"/>
      <c r="F89" s="219"/>
      <c r="G89" s="219"/>
      <c r="H89" s="219"/>
      <c r="I89" s="46">
        <f>($I$26+$I$72+$I$80+$I$86)*0.05</f>
        <v>0</v>
      </c>
      <c r="K89" s="44"/>
    </row>
    <row r="90" spans="1:12" ht="15">
      <c r="A90" s="219" t="s">
        <v>85</v>
      </c>
      <c r="B90" s="219"/>
      <c r="C90" s="219"/>
      <c r="D90" s="219"/>
      <c r="E90" s="219"/>
      <c r="F90" s="219"/>
      <c r="G90" s="219"/>
      <c r="H90" s="219"/>
      <c r="I90" s="46">
        <f>($I$26+$I$72+$I$80+$I$86+I89)*0.125</f>
        <v>0</v>
      </c>
      <c r="K90" s="44"/>
      <c r="L90" s="45"/>
    </row>
    <row r="91" spans="1:9" ht="15">
      <c r="A91" s="220" t="s">
        <v>49</v>
      </c>
      <c r="B91" s="220"/>
      <c r="C91" s="220"/>
      <c r="D91" s="220"/>
      <c r="E91" s="220"/>
      <c r="F91" s="220"/>
      <c r="G91" s="220"/>
      <c r="H91" s="220"/>
      <c r="I91" s="16">
        <f>SUM(I89:I90)</f>
        <v>0</v>
      </c>
    </row>
    <row r="92" spans="1:9" ht="9" customHeight="1">
      <c r="A92" s="217"/>
      <c r="B92" s="217"/>
      <c r="C92" s="217"/>
      <c r="D92" s="217"/>
      <c r="E92" s="217"/>
      <c r="F92" s="217"/>
      <c r="G92" s="217"/>
      <c r="H92" s="217"/>
      <c r="I92" s="217"/>
    </row>
    <row r="93" spans="1:9" ht="15">
      <c r="A93" s="216" t="s">
        <v>86</v>
      </c>
      <c r="B93" s="216"/>
      <c r="C93" s="216"/>
      <c r="D93" s="216"/>
      <c r="E93" s="216"/>
      <c r="F93" s="216"/>
      <c r="G93" s="216"/>
      <c r="H93" s="216"/>
      <c r="I93" s="216"/>
    </row>
    <row r="94" spans="1:9" ht="15">
      <c r="A94" s="219" t="s">
        <v>87</v>
      </c>
      <c r="B94" s="219"/>
      <c r="C94" s="219"/>
      <c r="D94" s="219"/>
      <c r="E94" s="219"/>
      <c r="F94" s="219"/>
      <c r="G94" s="219"/>
      <c r="H94" s="219"/>
      <c r="I94" s="15">
        <f>$I$26+$I$72</f>
        <v>0</v>
      </c>
    </row>
    <row r="95" spans="1:9" ht="15">
      <c r="A95" s="219" t="s">
        <v>88</v>
      </c>
      <c r="B95" s="219"/>
      <c r="C95" s="219"/>
      <c r="D95" s="219"/>
      <c r="E95" s="219"/>
      <c r="F95" s="219"/>
      <c r="G95" s="219"/>
      <c r="H95" s="219"/>
      <c r="I95" s="15">
        <f>$I$80+$I$86+$I$91</f>
        <v>0</v>
      </c>
    </row>
    <row r="96" spans="1:9" ht="15">
      <c r="A96" s="220" t="s">
        <v>89</v>
      </c>
      <c r="B96" s="220"/>
      <c r="C96" s="220"/>
      <c r="D96" s="220"/>
      <c r="E96" s="220"/>
      <c r="F96" s="220"/>
      <c r="G96" s="220"/>
      <c r="H96" s="220"/>
      <c r="I96" s="16">
        <f>SUM(I94:I95)</f>
        <v>0</v>
      </c>
    </row>
  </sheetData>
  <sheetProtection/>
  <mergeCells count="104">
    <mergeCell ref="A93:I93"/>
    <mergeCell ref="A85:H85"/>
    <mergeCell ref="A95:H95"/>
    <mergeCell ref="A96:H96"/>
    <mergeCell ref="A86:H86"/>
    <mergeCell ref="A87:I87"/>
    <mergeCell ref="A88:I88"/>
    <mergeCell ref="A89:H89"/>
    <mergeCell ref="A90:H90"/>
    <mergeCell ref="A91:H91"/>
    <mergeCell ref="F77:G77"/>
    <mergeCell ref="A80:H80"/>
    <mergeCell ref="A81:I81"/>
    <mergeCell ref="A82:I82"/>
    <mergeCell ref="A83:I83"/>
    <mergeCell ref="A84:H84"/>
    <mergeCell ref="A78:H78"/>
    <mergeCell ref="A94:H94"/>
    <mergeCell ref="A73:I73"/>
    <mergeCell ref="A74:I74"/>
    <mergeCell ref="A75:H75"/>
    <mergeCell ref="A76:B76"/>
    <mergeCell ref="D76:E76"/>
    <mergeCell ref="F76:G76"/>
    <mergeCell ref="A77:B77"/>
    <mergeCell ref="A92:I92"/>
    <mergeCell ref="A79:H79"/>
    <mergeCell ref="A64:G64"/>
    <mergeCell ref="A65:G65"/>
    <mergeCell ref="A66:G66"/>
    <mergeCell ref="A67:G67"/>
    <mergeCell ref="A68:G68"/>
    <mergeCell ref="A69:G69"/>
    <mergeCell ref="A70:I70"/>
    <mergeCell ref="A71:G71"/>
    <mergeCell ref="A72:G72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37:G37"/>
    <mergeCell ref="A38:G38"/>
    <mergeCell ref="A39:G39"/>
    <mergeCell ref="A40:G40"/>
    <mergeCell ref="A41:G41"/>
    <mergeCell ref="A42:G42"/>
    <mergeCell ref="A43:G43"/>
    <mergeCell ref="A44:I44"/>
    <mergeCell ref="A45:G45"/>
    <mergeCell ref="A29:G29"/>
    <mergeCell ref="A30:G30"/>
    <mergeCell ref="A31:G31"/>
    <mergeCell ref="A32:G32"/>
    <mergeCell ref="A33:G33"/>
    <mergeCell ref="A34:G34"/>
    <mergeCell ref="A35:G35"/>
    <mergeCell ref="A36:B36"/>
    <mergeCell ref="D36:F36"/>
    <mergeCell ref="A28:I28"/>
    <mergeCell ref="A4:I5"/>
    <mergeCell ref="A6:I6"/>
    <mergeCell ref="A7:I7"/>
    <mergeCell ref="A8:I8"/>
    <mergeCell ref="A9:B9"/>
    <mergeCell ref="C9:I9"/>
    <mergeCell ref="A21:H21"/>
    <mergeCell ref="A25:H25"/>
    <mergeCell ref="A26:H26"/>
    <mergeCell ref="A22:B22"/>
    <mergeCell ref="C22:I22"/>
    <mergeCell ref="A23:I23"/>
    <mergeCell ref="A24:H24"/>
    <mergeCell ref="A27:G27"/>
    <mergeCell ref="A20:B20"/>
    <mergeCell ref="C20:I20"/>
    <mergeCell ref="A11:B11"/>
    <mergeCell ref="C11:I11"/>
    <mergeCell ref="A12:H12"/>
    <mergeCell ref="A13:H13"/>
    <mergeCell ref="A14:H14"/>
    <mergeCell ref="A15:I15"/>
    <mergeCell ref="A16:I16"/>
    <mergeCell ref="A19:H19"/>
    <mergeCell ref="E1:I3"/>
    <mergeCell ref="A17:B17"/>
    <mergeCell ref="A1:D3"/>
    <mergeCell ref="C17:I17"/>
    <mergeCell ref="A10:B10"/>
    <mergeCell ref="C10:I10"/>
    <mergeCell ref="A18:H18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85">
      <selection activeCell="A78" sqref="A78:H78"/>
    </sheetView>
  </sheetViews>
  <sheetFormatPr defaultColWidth="9.140625" defaultRowHeight="15"/>
  <cols>
    <col min="1" max="1" width="9.140625" style="6" customWidth="1"/>
    <col min="2" max="2" width="16.00390625" style="6" customWidth="1"/>
    <col min="3" max="5" width="9.140625" style="6" customWidth="1"/>
    <col min="6" max="6" width="9.140625" style="7" customWidth="1"/>
    <col min="7" max="7" width="9.140625" style="6" customWidth="1"/>
    <col min="8" max="8" width="8.7109375" style="6" customWidth="1"/>
    <col min="9" max="9" width="9.7109375" style="6" customWidth="1"/>
    <col min="10" max="16384" width="9.140625" style="6" customWidth="1"/>
  </cols>
  <sheetData>
    <row r="1" spans="1:16" ht="15">
      <c r="A1" s="221" t="s">
        <v>248</v>
      </c>
      <c r="B1" s="222"/>
      <c r="C1" s="222"/>
      <c r="D1" s="223"/>
      <c r="E1" s="230" t="s">
        <v>552</v>
      </c>
      <c r="F1" s="231"/>
      <c r="G1" s="231"/>
      <c r="H1" s="231"/>
      <c r="I1" s="232"/>
      <c r="J1"/>
      <c r="K1"/>
      <c r="L1"/>
      <c r="M1"/>
      <c r="N1"/>
      <c r="O1"/>
      <c r="P1"/>
    </row>
    <row r="2" spans="1:16" ht="15">
      <c r="A2" s="224"/>
      <c r="B2" s="225"/>
      <c r="C2" s="225"/>
      <c r="D2" s="226"/>
      <c r="E2" s="233"/>
      <c r="F2" s="234"/>
      <c r="G2" s="234"/>
      <c r="H2" s="234"/>
      <c r="I2" s="235"/>
      <c r="J2"/>
      <c r="K2"/>
      <c r="L2"/>
      <c r="M2"/>
      <c r="N2"/>
      <c r="O2"/>
      <c r="P2"/>
    </row>
    <row r="3" spans="1:16" ht="15">
      <c r="A3" s="227"/>
      <c r="B3" s="228"/>
      <c r="C3" s="228"/>
      <c r="D3" s="229"/>
      <c r="E3" s="236"/>
      <c r="F3" s="237"/>
      <c r="G3" s="237"/>
      <c r="H3" s="237"/>
      <c r="I3" s="238"/>
      <c r="J3"/>
      <c r="K3"/>
      <c r="L3"/>
      <c r="M3"/>
      <c r="N3"/>
      <c r="O3"/>
      <c r="P3"/>
    </row>
    <row r="4" spans="1:16" ht="11.25" customHeight="1">
      <c r="A4" s="239" t="s">
        <v>116</v>
      </c>
      <c r="B4" s="240"/>
      <c r="C4" s="240"/>
      <c r="D4" s="240"/>
      <c r="E4" s="240"/>
      <c r="F4" s="240"/>
      <c r="G4" s="240"/>
      <c r="H4" s="240"/>
      <c r="I4" s="241"/>
      <c r="J4"/>
      <c r="K4"/>
      <c r="L4"/>
      <c r="M4"/>
      <c r="N4"/>
      <c r="O4"/>
      <c r="P4"/>
    </row>
    <row r="5" spans="1:16" ht="23.25" customHeight="1">
      <c r="A5" s="242"/>
      <c r="B5" s="243"/>
      <c r="C5" s="243"/>
      <c r="D5" s="243"/>
      <c r="E5" s="243"/>
      <c r="F5" s="243"/>
      <c r="G5" s="243"/>
      <c r="H5" s="243"/>
      <c r="I5" s="244"/>
      <c r="J5"/>
      <c r="K5"/>
      <c r="L5"/>
      <c r="M5"/>
      <c r="N5"/>
      <c r="O5"/>
      <c r="P5"/>
    </row>
    <row r="6" spans="1:16" ht="15">
      <c r="A6" s="216" t="s">
        <v>117</v>
      </c>
      <c r="B6" s="216"/>
      <c r="C6" s="216"/>
      <c r="D6" s="216"/>
      <c r="E6" s="216"/>
      <c r="F6" s="216"/>
      <c r="G6" s="216"/>
      <c r="H6" s="216"/>
      <c r="I6" s="216"/>
      <c r="J6"/>
      <c r="K6"/>
      <c r="L6"/>
      <c r="M6"/>
      <c r="N6"/>
      <c r="O6"/>
      <c r="P6"/>
    </row>
    <row r="7" spans="1:16" ht="9" customHeight="1">
      <c r="A7" s="217"/>
      <c r="B7" s="217"/>
      <c r="C7" s="217"/>
      <c r="D7" s="217"/>
      <c r="E7" s="217"/>
      <c r="F7" s="217"/>
      <c r="G7" s="217"/>
      <c r="H7" s="217"/>
      <c r="I7" s="217"/>
      <c r="J7"/>
      <c r="K7"/>
      <c r="L7"/>
      <c r="M7"/>
      <c r="N7"/>
      <c r="O7"/>
      <c r="P7"/>
    </row>
    <row r="8" spans="1:16" ht="15">
      <c r="A8" s="218" t="s">
        <v>17</v>
      </c>
      <c r="B8" s="218"/>
      <c r="C8" s="218"/>
      <c r="D8" s="218"/>
      <c r="E8" s="218"/>
      <c r="F8" s="218"/>
      <c r="G8" s="218"/>
      <c r="H8" s="218"/>
      <c r="I8" s="218"/>
      <c r="J8"/>
      <c r="K8"/>
      <c r="L8"/>
      <c r="M8"/>
      <c r="N8"/>
      <c r="O8"/>
      <c r="P8"/>
    </row>
    <row r="9" spans="1:16" ht="15">
      <c r="A9" s="219" t="s">
        <v>18</v>
      </c>
      <c r="B9" s="219"/>
      <c r="C9" s="249" t="s">
        <v>112</v>
      </c>
      <c r="D9" s="250"/>
      <c r="E9" s="250"/>
      <c r="F9" s="250"/>
      <c r="G9" s="250"/>
      <c r="H9" s="250"/>
      <c r="I9" s="251"/>
      <c r="J9"/>
      <c r="K9"/>
      <c r="L9"/>
      <c r="M9"/>
      <c r="N9"/>
      <c r="O9"/>
      <c r="P9"/>
    </row>
    <row r="10" spans="1:16" ht="15">
      <c r="A10" s="219" t="s">
        <v>19</v>
      </c>
      <c r="B10" s="219"/>
      <c r="C10" s="215" t="s">
        <v>20</v>
      </c>
      <c r="D10" s="215"/>
      <c r="E10" s="215"/>
      <c r="F10" s="215"/>
      <c r="G10" s="215"/>
      <c r="H10" s="215"/>
      <c r="I10" s="215"/>
      <c r="J10"/>
      <c r="K10"/>
      <c r="L10"/>
      <c r="M10"/>
      <c r="N10"/>
      <c r="O10"/>
      <c r="P10"/>
    </row>
    <row r="11" spans="1:16" ht="15">
      <c r="A11" s="214" t="s">
        <v>21</v>
      </c>
      <c r="B11" s="214"/>
      <c r="C11" s="215" t="s">
        <v>349</v>
      </c>
      <c r="D11" s="215"/>
      <c r="E11" s="215"/>
      <c r="F11" s="215"/>
      <c r="G11" s="215"/>
      <c r="H11" s="215"/>
      <c r="I11" s="215"/>
      <c r="J11"/>
      <c r="K11"/>
      <c r="L11"/>
      <c r="M11"/>
      <c r="N11"/>
      <c r="O11"/>
      <c r="P11"/>
    </row>
    <row r="12" spans="1:16" ht="15">
      <c r="A12" s="214" t="s">
        <v>22</v>
      </c>
      <c r="B12" s="214"/>
      <c r="C12" s="214"/>
      <c r="D12" s="214"/>
      <c r="E12" s="214"/>
      <c r="F12" s="214"/>
      <c r="G12" s="214"/>
      <c r="H12" s="214"/>
      <c r="I12" s="18">
        <v>1</v>
      </c>
      <c r="J12"/>
      <c r="K12"/>
      <c r="L12"/>
      <c r="M12"/>
      <c r="N12"/>
      <c r="O12"/>
      <c r="P12"/>
    </row>
    <row r="13" spans="1:16" ht="15">
      <c r="A13" s="214" t="s">
        <v>23</v>
      </c>
      <c r="B13" s="214"/>
      <c r="C13" s="214"/>
      <c r="D13" s="214"/>
      <c r="E13" s="214"/>
      <c r="F13" s="214"/>
      <c r="G13" s="214"/>
      <c r="H13" s="214"/>
      <c r="I13" s="18">
        <v>1</v>
      </c>
      <c r="J13"/>
      <c r="K13"/>
      <c r="L13"/>
      <c r="M13"/>
      <c r="N13"/>
      <c r="O13"/>
      <c r="P13"/>
    </row>
    <row r="14" spans="1:16" ht="15">
      <c r="A14" s="214" t="s">
        <v>24</v>
      </c>
      <c r="B14" s="214"/>
      <c r="C14" s="214"/>
      <c r="D14" s="214"/>
      <c r="E14" s="214"/>
      <c r="F14" s="214"/>
      <c r="G14" s="214"/>
      <c r="H14" s="214"/>
      <c r="I14" s="18">
        <v>12</v>
      </c>
      <c r="J14"/>
      <c r="K14"/>
      <c r="L14"/>
      <c r="M14"/>
      <c r="N14"/>
      <c r="O14"/>
      <c r="P14"/>
    </row>
    <row r="15" spans="1:16" ht="9" customHeight="1">
      <c r="A15" s="217"/>
      <c r="B15" s="217"/>
      <c r="C15" s="217"/>
      <c r="D15" s="217"/>
      <c r="E15" s="217"/>
      <c r="F15" s="217"/>
      <c r="G15" s="217"/>
      <c r="H15" s="217"/>
      <c r="I15" s="217"/>
      <c r="J15"/>
      <c r="K15"/>
      <c r="L15"/>
      <c r="M15"/>
      <c r="N15"/>
      <c r="O15"/>
      <c r="P15"/>
    </row>
    <row r="16" spans="1:16" ht="15">
      <c r="A16" s="218" t="s">
        <v>25</v>
      </c>
      <c r="B16" s="218"/>
      <c r="C16" s="218"/>
      <c r="D16" s="218"/>
      <c r="E16" s="218"/>
      <c r="F16" s="218"/>
      <c r="G16" s="218"/>
      <c r="H16" s="218"/>
      <c r="I16" s="218"/>
      <c r="J16"/>
      <c r="K16" s="8"/>
      <c r="L16" s="9"/>
      <c r="M16" s="9"/>
      <c r="N16" s="10"/>
      <c r="O16" s="9"/>
      <c r="P16" s="8"/>
    </row>
    <row r="17" spans="1:16" ht="15">
      <c r="A17" s="214" t="s">
        <v>26</v>
      </c>
      <c r="B17" s="214"/>
      <c r="C17" s="215" t="s">
        <v>350</v>
      </c>
      <c r="D17" s="215"/>
      <c r="E17" s="215"/>
      <c r="F17" s="215"/>
      <c r="G17" s="215"/>
      <c r="H17" s="215"/>
      <c r="I17" s="215"/>
      <c r="J17"/>
      <c r="K17" s="8"/>
      <c r="L17" s="11"/>
      <c r="M17" s="12"/>
      <c r="N17" s="11"/>
      <c r="O17" s="42"/>
      <c r="P17" s="8"/>
    </row>
    <row r="18" spans="1:16" ht="15">
      <c r="A18" s="214" t="s">
        <v>28</v>
      </c>
      <c r="B18" s="214"/>
      <c r="C18" s="214"/>
      <c r="D18" s="214"/>
      <c r="E18" s="214"/>
      <c r="F18" s="214"/>
      <c r="G18" s="214"/>
      <c r="H18" s="214"/>
      <c r="I18" s="23">
        <v>0</v>
      </c>
      <c r="J18"/>
      <c r="K18" s="12"/>
      <c r="L18" s="8"/>
      <c r="M18" s="8"/>
      <c r="N18" s="8"/>
      <c r="O18" s="8"/>
      <c r="P18" s="8"/>
    </row>
    <row r="19" spans="1:15" ht="15">
      <c r="A19" s="214" t="s">
        <v>29</v>
      </c>
      <c r="B19" s="214"/>
      <c r="C19" s="214"/>
      <c r="D19" s="214"/>
      <c r="E19" s="214"/>
      <c r="F19" s="214"/>
      <c r="G19" s="214"/>
      <c r="H19" s="214"/>
      <c r="I19" s="60">
        <v>43101</v>
      </c>
      <c r="J19" s="13"/>
      <c r="K19"/>
      <c r="N19"/>
      <c r="O19"/>
    </row>
    <row r="20" spans="1:15" ht="15">
      <c r="A20" s="214" t="s">
        <v>30</v>
      </c>
      <c r="B20" s="214"/>
      <c r="C20" s="215" t="s">
        <v>351</v>
      </c>
      <c r="D20" s="215"/>
      <c r="E20" s="215"/>
      <c r="F20" s="215"/>
      <c r="G20" s="215"/>
      <c r="H20" s="215"/>
      <c r="I20" s="215"/>
      <c r="J20"/>
      <c r="K20"/>
      <c r="N20"/>
      <c r="O20"/>
    </row>
    <row r="21" spans="1:15" ht="15">
      <c r="A21" s="214" t="s">
        <v>31</v>
      </c>
      <c r="B21" s="214"/>
      <c r="C21" s="214"/>
      <c r="D21" s="214"/>
      <c r="E21" s="214"/>
      <c r="F21" s="214"/>
      <c r="G21" s="214"/>
      <c r="H21" s="214"/>
      <c r="I21" s="23">
        <f>I18/220</f>
        <v>0</v>
      </c>
      <c r="J21"/>
      <c r="K21"/>
      <c r="N21"/>
      <c r="O21"/>
    </row>
    <row r="22" spans="1:15" ht="15">
      <c r="A22" s="214" t="s">
        <v>32</v>
      </c>
      <c r="B22" s="214"/>
      <c r="C22" s="215" t="s">
        <v>349</v>
      </c>
      <c r="D22" s="215"/>
      <c r="E22" s="215"/>
      <c r="F22" s="215"/>
      <c r="G22" s="215"/>
      <c r="H22" s="215"/>
      <c r="I22" s="215"/>
      <c r="J22"/>
      <c r="K22"/>
      <c r="N22"/>
      <c r="O22"/>
    </row>
    <row r="23" spans="1:15" ht="9" customHeight="1">
      <c r="A23" s="217"/>
      <c r="B23" s="217"/>
      <c r="C23" s="217"/>
      <c r="D23" s="217"/>
      <c r="E23" s="217"/>
      <c r="F23" s="217"/>
      <c r="G23" s="217"/>
      <c r="H23" s="217"/>
      <c r="I23" s="217"/>
      <c r="J23"/>
      <c r="K23"/>
      <c r="N23"/>
      <c r="O23"/>
    </row>
    <row r="24" spans="1:15" ht="15">
      <c r="A24" s="216" t="s">
        <v>33</v>
      </c>
      <c r="B24" s="216"/>
      <c r="C24" s="216"/>
      <c r="D24" s="216"/>
      <c r="E24" s="216"/>
      <c r="F24" s="216"/>
      <c r="G24" s="216"/>
      <c r="H24" s="216"/>
      <c r="I24" s="14" t="s">
        <v>34</v>
      </c>
      <c r="J24"/>
      <c r="K24"/>
      <c r="N24"/>
      <c r="O24"/>
    </row>
    <row r="25" spans="1:15" ht="15">
      <c r="A25" s="219" t="s">
        <v>35</v>
      </c>
      <c r="B25" s="219"/>
      <c r="C25" s="219"/>
      <c r="D25" s="219"/>
      <c r="E25" s="219"/>
      <c r="F25" s="219"/>
      <c r="G25" s="219"/>
      <c r="H25" s="219"/>
      <c r="I25" s="15">
        <f>I21*$I$12*24</f>
        <v>0</v>
      </c>
      <c r="J25"/>
      <c r="K25"/>
      <c r="N25"/>
      <c r="O25"/>
    </row>
    <row r="26" spans="1:15" ht="15">
      <c r="A26" s="220" t="s">
        <v>36</v>
      </c>
      <c r="B26" s="220"/>
      <c r="C26" s="220"/>
      <c r="D26" s="220"/>
      <c r="E26" s="220"/>
      <c r="F26" s="220"/>
      <c r="G26" s="220"/>
      <c r="H26" s="220"/>
      <c r="I26" s="16">
        <f>SUM(I25:I25)</f>
        <v>0</v>
      </c>
      <c r="J26"/>
      <c r="K26"/>
      <c r="N26"/>
      <c r="O26"/>
    </row>
    <row r="27" spans="1:15" ht="9" customHeight="1">
      <c r="A27" s="217"/>
      <c r="B27" s="217"/>
      <c r="C27" s="217"/>
      <c r="D27" s="217"/>
      <c r="E27" s="217"/>
      <c r="F27" s="217"/>
      <c r="G27" s="217"/>
      <c r="H27" s="17"/>
      <c r="I27" s="17"/>
      <c r="J27"/>
      <c r="K27"/>
      <c r="N27"/>
      <c r="O27"/>
    </row>
    <row r="28" spans="1:15" ht="15">
      <c r="A28" s="216" t="s">
        <v>37</v>
      </c>
      <c r="B28" s="216"/>
      <c r="C28" s="216"/>
      <c r="D28" s="216"/>
      <c r="E28" s="216"/>
      <c r="F28" s="216"/>
      <c r="G28" s="216"/>
      <c r="H28" s="216"/>
      <c r="I28" s="216"/>
      <c r="J28"/>
      <c r="K28"/>
      <c r="N28"/>
      <c r="O28"/>
    </row>
    <row r="29" spans="1:15" ht="15">
      <c r="A29" s="218" t="s">
        <v>38</v>
      </c>
      <c r="B29" s="218"/>
      <c r="C29" s="218"/>
      <c r="D29" s="218"/>
      <c r="E29" s="218"/>
      <c r="F29" s="218"/>
      <c r="G29" s="218"/>
      <c r="H29" s="91" t="s">
        <v>39</v>
      </c>
      <c r="I29" s="18" t="s">
        <v>34</v>
      </c>
      <c r="J29"/>
      <c r="K29"/>
      <c r="N29"/>
      <c r="O29"/>
    </row>
    <row r="30" spans="1:15" ht="15">
      <c r="A30" s="219" t="s">
        <v>40</v>
      </c>
      <c r="B30" s="219"/>
      <c r="C30" s="219"/>
      <c r="D30" s="219"/>
      <c r="E30" s="219"/>
      <c r="F30" s="219"/>
      <c r="G30" s="219"/>
      <c r="H30" s="19">
        <v>0</v>
      </c>
      <c r="I30" s="15">
        <f aca="true" t="shared" si="0" ref="I30:I37">ROUND($I$26*H30%,2)</f>
        <v>0</v>
      </c>
      <c r="J30"/>
      <c r="K30"/>
      <c r="N30"/>
      <c r="O30"/>
    </row>
    <row r="31" spans="1:15" ht="15" customHeight="1">
      <c r="A31" s="219" t="s">
        <v>41</v>
      </c>
      <c r="B31" s="219"/>
      <c r="C31" s="219"/>
      <c r="D31" s="219"/>
      <c r="E31" s="219"/>
      <c r="F31" s="219"/>
      <c r="G31" s="219"/>
      <c r="H31" s="19">
        <v>0</v>
      </c>
      <c r="I31" s="15">
        <f t="shared" si="0"/>
        <v>0</v>
      </c>
      <c r="J31"/>
      <c r="K31"/>
      <c r="N31"/>
      <c r="O31"/>
    </row>
    <row r="32" spans="1:15" ht="15">
      <c r="A32" s="219" t="s">
        <v>42</v>
      </c>
      <c r="B32" s="219"/>
      <c r="C32" s="219"/>
      <c r="D32" s="219"/>
      <c r="E32" s="219"/>
      <c r="F32" s="219"/>
      <c r="G32" s="219"/>
      <c r="H32" s="19">
        <v>0</v>
      </c>
      <c r="I32" s="15">
        <f t="shared" si="0"/>
        <v>0</v>
      </c>
      <c r="J32"/>
      <c r="K32"/>
      <c r="N32"/>
      <c r="O32"/>
    </row>
    <row r="33" spans="1:15" ht="15">
      <c r="A33" s="219" t="s">
        <v>43</v>
      </c>
      <c r="B33" s="219"/>
      <c r="C33" s="219"/>
      <c r="D33" s="219"/>
      <c r="E33" s="219"/>
      <c r="F33" s="219"/>
      <c r="G33" s="219"/>
      <c r="H33" s="19">
        <v>0</v>
      </c>
      <c r="I33" s="15">
        <f t="shared" si="0"/>
        <v>0</v>
      </c>
      <c r="J33"/>
      <c r="K33"/>
      <c r="N33"/>
      <c r="O33"/>
    </row>
    <row r="34" spans="1:15" ht="15">
      <c r="A34" s="219" t="s">
        <v>44</v>
      </c>
      <c r="B34" s="219"/>
      <c r="C34" s="219"/>
      <c r="D34" s="219"/>
      <c r="E34" s="219"/>
      <c r="F34" s="219"/>
      <c r="G34" s="219"/>
      <c r="H34" s="19">
        <v>0</v>
      </c>
      <c r="I34" s="15">
        <f t="shared" si="0"/>
        <v>0</v>
      </c>
      <c r="J34"/>
      <c r="K34"/>
      <c r="N34"/>
      <c r="O34"/>
    </row>
    <row r="35" spans="1:15" ht="15">
      <c r="A35" s="219" t="s">
        <v>45</v>
      </c>
      <c r="B35" s="219"/>
      <c r="C35" s="219"/>
      <c r="D35" s="219"/>
      <c r="E35" s="219"/>
      <c r="F35" s="219"/>
      <c r="G35" s="219"/>
      <c r="H35" s="19">
        <v>0</v>
      </c>
      <c r="I35" s="15">
        <f t="shared" si="0"/>
        <v>0</v>
      </c>
      <c r="J35"/>
      <c r="K35"/>
      <c r="N35"/>
      <c r="O35"/>
    </row>
    <row r="36" spans="1:15" ht="15">
      <c r="A36" s="214" t="s">
        <v>46</v>
      </c>
      <c r="B36" s="214"/>
      <c r="C36" s="21"/>
      <c r="D36" s="214" t="s">
        <v>47</v>
      </c>
      <c r="E36" s="214"/>
      <c r="F36" s="214"/>
      <c r="G36" s="22"/>
      <c r="H36" s="19">
        <v>0</v>
      </c>
      <c r="I36" s="15">
        <f t="shared" si="0"/>
        <v>0</v>
      </c>
      <c r="J36"/>
      <c r="K36"/>
      <c r="N36"/>
      <c r="O36"/>
    </row>
    <row r="37" spans="1:15" ht="15">
      <c r="A37" s="214" t="s">
        <v>48</v>
      </c>
      <c r="B37" s="214"/>
      <c r="C37" s="214"/>
      <c r="D37" s="214"/>
      <c r="E37" s="214"/>
      <c r="F37" s="214"/>
      <c r="G37" s="214"/>
      <c r="H37" s="19">
        <v>0</v>
      </c>
      <c r="I37" s="15">
        <f t="shared" si="0"/>
        <v>0</v>
      </c>
      <c r="J37"/>
      <c r="K37"/>
      <c r="N37"/>
      <c r="O37"/>
    </row>
    <row r="38" spans="1:15" ht="15">
      <c r="A38" s="220" t="s">
        <v>49</v>
      </c>
      <c r="B38" s="220"/>
      <c r="C38" s="220"/>
      <c r="D38" s="220"/>
      <c r="E38" s="220"/>
      <c r="F38" s="220"/>
      <c r="G38" s="220"/>
      <c r="H38" s="23">
        <f>SUM(H30:H37)</f>
        <v>0</v>
      </c>
      <c r="I38" s="16">
        <f>SUM(I30:I37)</f>
        <v>0</v>
      </c>
      <c r="J38"/>
      <c r="K38"/>
      <c r="N38"/>
      <c r="O38"/>
    </row>
    <row r="39" spans="1:15" ht="9" customHeight="1">
      <c r="A39" s="217"/>
      <c r="B39" s="217"/>
      <c r="C39" s="217"/>
      <c r="D39" s="217"/>
      <c r="E39" s="217"/>
      <c r="F39" s="217"/>
      <c r="G39" s="217"/>
      <c r="H39" s="17"/>
      <c r="I39" s="17"/>
      <c r="J39"/>
      <c r="K39"/>
      <c r="N39"/>
      <c r="O39"/>
    </row>
    <row r="40" spans="1:15" ht="15">
      <c r="A40" s="218" t="s">
        <v>50</v>
      </c>
      <c r="B40" s="218"/>
      <c r="C40" s="218"/>
      <c r="D40" s="218"/>
      <c r="E40" s="218"/>
      <c r="F40" s="218"/>
      <c r="G40" s="218"/>
      <c r="H40" s="91" t="s">
        <v>39</v>
      </c>
      <c r="I40" s="18" t="s">
        <v>34</v>
      </c>
      <c r="J40"/>
      <c r="K40"/>
      <c r="N40"/>
      <c r="O40"/>
    </row>
    <row r="41" spans="1:15" ht="15">
      <c r="A41" s="219" t="s">
        <v>51</v>
      </c>
      <c r="B41" s="219"/>
      <c r="C41" s="219"/>
      <c r="D41" s="219"/>
      <c r="E41" s="219"/>
      <c r="F41" s="219"/>
      <c r="G41" s="219"/>
      <c r="H41" s="19">
        <v>0</v>
      </c>
      <c r="I41" s="15">
        <f>ROUND($I$26*H41%,2)</f>
        <v>0</v>
      </c>
      <c r="J41"/>
      <c r="K41"/>
      <c r="N41"/>
      <c r="O41"/>
    </row>
    <row r="42" spans="1:15" ht="15">
      <c r="A42" s="219" t="s">
        <v>52</v>
      </c>
      <c r="B42" s="219"/>
      <c r="C42" s="219"/>
      <c r="D42" s="219"/>
      <c r="E42" s="219"/>
      <c r="F42" s="219"/>
      <c r="G42" s="219"/>
      <c r="H42" s="19">
        <v>0</v>
      </c>
      <c r="I42" s="15">
        <f>ROUND($I$26*H42%,2)</f>
        <v>0</v>
      </c>
      <c r="J42"/>
      <c r="K42"/>
      <c r="N42"/>
      <c r="O42"/>
    </row>
    <row r="43" spans="1:15" ht="15">
      <c r="A43" s="220" t="s">
        <v>49</v>
      </c>
      <c r="B43" s="220"/>
      <c r="C43" s="220"/>
      <c r="D43" s="220"/>
      <c r="E43" s="220"/>
      <c r="F43" s="220"/>
      <c r="G43" s="220"/>
      <c r="H43" s="23">
        <f>SUM(H41:H42)</f>
        <v>0</v>
      </c>
      <c r="I43" s="16">
        <f>SUM(I41:I42)</f>
        <v>0</v>
      </c>
      <c r="J43"/>
      <c r="K43"/>
      <c r="N43"/>
      <c r="O43"/>
    </row>
    <row r="44" spans="1:15" ht="9" customHeight="1">
      <c r="A44" s="220"/>
      <c r="B44" s="220"/>
      <c r="C44" s="220"/>
      <c r="D44" s="220"/>
      <c r="E44" s="220"/>
      <c r="F44" s="220"/>
      <c r="G44" s="220"/>
      <c r="H44" s="220"/>
      <c r="I44" s="220"/>
      <c r="J44"/>
      <c r="K44"/>
      <c r="N44"/>
      <c r="O44"/>
    </row>
    <row r="45" spans="1:15" ht="15">
      <c r="A45" s="217"/>
      <c r="B45" s="217"/>
      <c r="C45" s="217"/>
      <c r="D45" s="217"/>
      <c r="E45" s="217"/>
      <c r="F45" s="217"/>
      <c r="G45" s="217"/>
      <c r="H45" s="17"/>
      <c r="I45" s="17"/>
      <c r="J45"/>
      <c r="K45"/>
      <c r="N45"/>
      <c r="O45"/>
    </row>
    <row r="46" spans="1:15" ht="15">
      <c r="A46" s="218" t="s">
        <v>53</v>
      </c>
      <c r="B46" s="218"/>
      <c r="C46" s="218"/>
      <c r="D46" s="218"/>
      <c r="E46" s="218"/>
      <c r="F46" s="218"/>
      <c r="G46" s="218"/>
      <c r="H46" s="91" t="s">
        <v>39</v>
      </c>
      <c r="I46" s="18" t="s">
        <v>34</v>
      </c>
      <c r="J46"/>
      <c r="K46"/>
      <c r="N46"/>
      <c r="O46"/>
    </row>
    <row r="47" spans="1:15" ht="15">
      <c r="A47" s="219" t="s">
        <v>54</v>
      </c>
      <c r="B47" s="219"/>
      <c r="C47" s="219"/>
      <c r="D47" s="219"/>
      <c r="E47" s="219"/>
      <c r="F47" s="219"/>
      <c r="G47" s="219"/>
      <c r="H47" s="24">
        <v>0</v>
      </c>
      <c r="I47" s="15">
        <f>ROUND($I$26*H47%,2)</f>
        <v>0</v>
      </c>
      <c r="J47"/>
      <c r="K47"/>
      <c r="N47"/>
      <c r="O47"/>
    </row>
    <row r="48" spans="1:15" ht="15">
      <c r="A48" s="245" t="s">
        <v>55</v>
      </c>
      <c r="B48" s="245"/>
      <c r="C48" s="245"/>
      <c r="D48" s="245"/>
      <c r="E48" s="245"/>
      <c r="F48" s="245"/>
      <c r="G48" s="245"/>
      <c r="H48" s="24">
        <v>0</v>
      </c>
      <c r="I48" s="15">
        <f>ROUND($I$26*H48%,2)</f>
        <v>0</v>
      </c>
      <c r="J48"/>
      <c r="K48"/>
      <c r="N48"/>
      <c r="O48"/>
    </row>
    <row r="49" spans="1:15" ht="15">
      <c r="A49" s="220" t="s">
        <v>49</v>
      </c>
      <c r="B49" s="220"/>
      <c r="C49" s="220"/>
      <c r="D49" s="220"/>
      <c r="E49" s="220"/>
      <c r="F49" s="220"/>
      <c r="G49" s="220"/>
      <c r="H49" s="23">
        <f>SUM(H47:H48)</f>
        <v>0</v>
      </c>
      <c r="I49" s="16">
        <f>SUM(I47:I48)</f>
        <v>0</v>
      </c>
      <c r="J49"/>
      <c r="K49"/>
      <c r="N49"/>
      <c r="O49"/>
    </row>
    <row r="50" spans="1:15" ht="9" customHeight="1">
      <c r="A50" s="217"/>
      <c r="B50" s="217"/>
      <c r="C50" s="217"/>
      <c r="D50" s="217"/>
      <c r="E50" s="217"/>
      <c r="F50" s="217"/>
      <c r="G50" s="217"/>
      <c r="H50" s="17"/>
      <c r="I50" s="17"/>
      <c r="J50"/>
      <c r="K50"/>
      <c r="N50"/>
      <c r="O50"/>
    </row>
    <row r="51" spans="1:15" ht="15">
      <c r="A51" s="218" t="s">
        <v>56</v>
      </c>
      <c r="B51" s="218"/>
      <c r="C51" s="218"/>
      <c r="D51" s="218"/>
      <c r="E51" s="218"/>
      <c r="F51" s="218"/>
      <c r="G51" s="218"/>
      <c r="H51" s="91" t="s">
        <v>39</v>
      </c>
      <c r="I51" s="18" t="s">
        <v>34</v>
      </c>
      <c r="J51"/>
      <c r="K51"/>
      <c r="N51"/>
      <c r="O51"/>
    </row>
    <row r="52" spans="1:15" ht="15">
      <c r="A52" s="219" t="s">
        <v>57</v>
      </c>
      <c r="B52" s="219"/>
      <c r="C52" s="219"/>
      <c r="D52" s="219"/>
      <c r="E52" s="219"/>
      <c r="F52" s="219"/>
      <c r="G52" s="219"/>
      <c r="H52" s="19">
        <v>0</v>
      </c>
      <c r="I52" s="15">
        <f aca="true" t="shared" si="1" ref="I52:I58">ROUND($I$26*H52%,2)</f>
        <v>0</v>
      </c>
      <c r="J52"/>
      <c r="K52"/>
      <c r="N52"/>
      <c r="O52"/>
    </row>
    <row r="53" spans="1:15" ht="15">
      <c r="A53" s="219" t="s">
        <v>58</v>
      </c>
      <c r="B53" s="219"/>
      <c r="C53" s="219"/>
      <c r="D53" s="219"/>
      <c r="E53" s="219"/>
      <c r="F53" s="219"/>
      <c r="G53" s="219"/>
      <c r="H53" s="19">
        <v>0</v>
      </c>
      <c r="I53" s="15">
        <f t="shared" si="1"/>
        <v>0</v>
      </c>
      <c r="J53"/>
      <c r="K53"/>
      <c r="N53"/>
      <c r="O53"/>
    </row>
    <row r="54" spans="1:15" ht="15">
      <c r="A54" s="219" t="s">
        <v>59</v>
      </c>
      <c r="B54" s="219"/>
      <c r="C54" s="219"/>
      <c r="D54" s="219"/>
      <c r="E54" s="219"/>
      <c r="F54" s="219"/>
      <c r="G54" s="219"/>
      <c r="H54" s="19">
        <v>0</v>
      </c>
      <c r="I54" s="15">
        <f t="shared" si="1"/>
        <v>0</v>
      </c>
      <c r="J54"/>
      <c r="K54"/>
      <c r="N54"/>
      <c r="O54"/>
    </row>
    <row r="55" spans="1:15" ht="15">
      <c r="A55" s="219" t="s">
        <v>60</v>
      </c>
      <c r="B55" s="219"/>
      <c r="C55" s="219"/>
      <c r="D55" s="219"/>
      <c r="E55" s="219"/>
      <c r="F55" s="219"/>
      <c r="G55" s="219"/>
      <c r="H55" s="19">
        <v>0</v>
      </c>
      <c r="I55" s="15">
        <f t="shared" si="1"/>
        <v>0</v>
      </c>
      <c r="J55"/>
      <c r="K55"/>
      <c r="N55"/>
      <c r="O55"/>
    </row>
    <row r="56" spans="1:15" ht="15">
      <c r="A56" s="219" t="s">
        <v>61</v>
      </c>
      <c r="B56" s="219"/>
      <c r="C56" s="219"/>
      <c r="D56" s="219"/>
      <c r="E56" s="219"/>
      <c r="F56" s="219"/>
      <c r="G56" s="219"/>
      <c r="H56" s="19">
        <v>0</v>
      </c>
      <c r="I56" s="15">
        <f t="shared" si="1"/>
        <v>0</v>
      </c>
      <c r="J56"/>
      <c r="K56"/>
      <c r="N56"/>
      <c r="O56"/>
    </row>
    <row r="57" spans="1:15" ht="15">
      <c r="A57" s="219" t="s">
        <v>62</v>
      </c>
      <c r="B57" s="219"/>
      <c r="C57" s="219"/>
      <c r="D57" s="219"/>
      <c r="E57" s="219"/>
      <c r="F57" s="219"/>
      <c r="G57" s="219"/>
      <c r="H57" s="19">
        <v>0</v>
      </c>
      <c r="I57" s="15">
        <f t="shared" si="1"/>
        <v>0</v>
      </c>
      <c r="J57"/>
      <c r="K57" s="25"/>
      <c r="N57"/>
      <c r="O57"/>
    </row>
    <row r="58" spans="1:15" ht="15">
      <c r="A58" s="219" t="s">
        <v>63</v>
      </c>
      <c r="B58" s="219"/>
      <c r="C58" s="219"/>
      <c r="D58" s="219"/>
      <c r="E58" s="219"/>
      <c r="F58" s="219"/>
      <c r="G58" s="219"/>
      <c r="H58" s="19">
        <v>0</v>
      </c>
      <c r="I58" s="15">
        <f t="shared" si="1"/>
        <v>0</v>
      </c>
      <c r="J58"/>
      <c r="N58"/>
      <c r="O58"/>
    </row>
    <row r="59" spans="1:15" ht="15">
      <c r="A59" s="220" t="s">
        <v>49</v>
      </c>
      <c r="B59" s="220"/>
      <c r="C59" s="220"/>
      <c r="D59" s="220"/>
      <c r="E59" s="220"/>
      <c r="F59" s="220"/>
      <c r="G59" s="220"/>
      <c r="H59" s="23">
        <f>SUM(H52:H58)</f>
        <v>0</v>
      </c>
      <c r="I59" s="16">
        <f>SUM(I52:I58)</f>
        <v>0</v>
      </c>
      <c r="J59"/>
      <c r="N59"/>
      <c r="O59"/>
    </row>
    <row r="60" spans="1:15" ht="9" customHeight="1">
      <c r="A60" s="217"/>
      <c r="B60" s="217"/>
      <c r="C60" s="217"/>
      <c r="D60" s="217"/>
      <c r="E60" s="217"/>
      <c r="F60" s="217"/>
      <c r="G60" s="217"/>
      <c r="H60" s="17"/>
      <c r="I60" s="17"/>
      <c r="J60"/>
      <c r="N60"/>
      <c r="O60"/>
    </row>
    <row r="61" spans="1:15" ht="15">
      <c r="A61" s="218" t="s">
        <v>64</v>
      </c>
      <c r="B61" s="218"/>
      <c r="C61" s="218"/>
      <c r="D61" s="218"/>
      <c r="E61" s="218"/>
      <c r="F61" s="218"/>
      <c r="G61" s="218"/>
      <c r="H61" s="91" t="s">
        <v>39</v>
      </c>
      <c r="I61" s="18" t="s">
        <v>34</v>
      </c>
      <c r="J61"/>
      <c r="N61"/>
      <c r="O61"/>
    </row>
    <row r="62" spans="1:15" ht="15">
      <c r="A62" s="214" t="s">
        <v>65</v>
      </c>
      <c r="B62" s="214"/>
      <c r="C62" s="214"/>
      <c r="D62" s="214"/>
      <c r="E62" s="214"/>
      <c r="F62" s="214"/>
      <c r="G62" s="214"/>
      <c r="H62" s="19">
        <f>H38%*SUM($H$43+$H$49+$H$59)</f>
        <v>0</v>
      </c>
      <c r="I62" s="15">
        <f>ROUND($I$26*H62%,2)</f>
        <v>0</v>
      </c>
      <c r="J62"/>
      <c r="N62"/>
      <c r="O62"/>
    </row>
    <row r="63" spans="1:15" ht="9" customHeight="1">
      <c r="A63" s="217"/>
      <c r="B63" s="217"/>
      <c r="C63" s="217"/>
      <c r="D63" s="217"/>
      <c r="E63" s="217"/>
      <c r="F63" s="217"/>
      <c r="G63" s="217"/>
      <c r="H63" s="17"/>
      <c r="I63" s="17"/>
      <c r="J63"/>
      <c r="N63"/>
      <c r="O63"/>
    </row>
    <row r="64" spans="1:15" ht="15">
      <c r="A64" s="218" t="s">
        <v>66</v>
      </c>
      <c r="B64" s="218"/>
      <c r="C64" s="218"/>
      <c r="D64" s="218"/>
      <c r="E64" s="218"/>
      <c r="F64" s="218"/>
      <c r="G64" s="218"/>
      <c r="H64" s="91" t="s">
        <v>39</v>
      </c>
      <c r="I64" s="18" t="s">
        <v>34</v>
      </c>
      <c r="J64"/>
      <c r="N64"/>
      <c r="O64"/>
    </row>
    <row r="65" spans="1:15" ht="15">
      <c r="A65" s="219" t="s">
        <v>67</v>
      </c>
      <c r="B65" s="219"/>
      <c r="C65" s="219"/>
      <c r="D65" s="219"/>
      <c r="E65" s="219"/>
      <c r="F65" s="219"/>
      <c r="G65" s="219"/>
      <c r="H65" s="19">
        <v>0</v>
      </c>
      <c r="I65" s="15">
        <f>ROUND($I$26*H65%,20)</f>
        <v>0</v>
      </c>
      <c r="J65"/>
      <c r="N65"/>
      <c r="O65"/>
    </row>
    <row r="66" spans="1:15" ht="15">
      <c r="A66" s="220" t="s">
        <v>49</v>
      </c>
      <c r="B66" s="220"/>
      <c r="C66" s="220"/>
      <c r="D66" s="220"/>
      <c r="E66" s="220"/>
      <c r="F66" s="220"/>
      <c r="G66" s="220"/>
      <c r="H66" s="23">
        <f>SUM(H65:H65)</f>
        <v>0</v>
      </c>
      <c r="I66" s="16">
        <f>SUM(I65:I65)</f>
        <v>0</v>
      </c>
      <c r="J66"/>
      <c r="N66"/>
      <c r="O66"/>
    </row>
    <row r="67" spans="1:15" ht="9" customHeight="1">
      <c r="A67" s="217"/>
      <c r="B67" s="217"/>
      <c r="C67" s="217"/>
      <c r="D67" s="217"/>
      <c r="E67" s="217"/>
      <c r="F67" s="217"/>
      <c r="G67" s="217"/>
      <c r="H67" s="17"/>
      <c r="I67" s="17"/>
      <c r="J67"/>
      <c r="N67"/>
      <c r="O67"/>
    </row>
    <row r="68" spans="1:15" ht="15">
      <c r="A68" s="218" t="s">
        <v>68</v>
      </c>
      <c r="B68" s="218"/>
      <c r="C68" s="218"/>
      <c r="D68" s="218"/>
      <c r="E68" s="218"/>
      <c r="F68" s="218"/>
      <c r="G68" s="218"/>
      <c r="H68" s="91" t="s">
        <v>39</v>
      </c>
      <c r="I68" s="18" t="s">
        <v>34</v>
      </c>
      <c r="J68"/>
      <c r="N68"/>
      <c r="O68"/>
    </row>
    <row r="69" spans="1:15" ht="15">
      <c r="A69" s="245" t="s">
        <v>69</v>
      </c>
      <c r="B69" s="245"/>
      <c r="C69" s="245"/>
      <c r="D69" s="245"/>
      <c r="E69" s="245"/>
      <c r="F69" s="245"/>
      <c r="G69" s="245"/>
      <c r="H69" s="24">
        <f>15/360*0.08*100*H37%</f>
        <v>0</v>
      </c>
      <c r="I69" s="15">
        <f>ROUND($I$26*H69%,2)</f>
        <v>0</v>
      </c>
      <c r="J69"/>
      <c r="N69"/>
      <c r="O69"/>
    </row>
    <row r="70" spans="1:15" ht="9" customHeight="1">
      <c r="A70" s="217"/>
      <c r="B70" s="217"/>
      <c r="C70" s="217"/>
      <c r="D70" s="217"/>
      <c r="E70" s="217"/>
      <c r="F70" s="217"/>
      <c r="G70" s="217"/>
      <c r="H70" s="217"/>
      <c r="I70" s="217"/>
      <c r="J70"/>
      <c r="N70"/>
      <c r="O70"/>
    </row>
    <row r="71" spans="1:15" ht="15">
      <c r="A71" s="216" t="s">
        <v>70</v>
      </c>
      <c r="B71" s="216"/>
      <c r="C71" s="216"/>
      <c r="D71" s="216"/>
      <c r="E71" s="216"/>
      <c r="F71" s="216"/>
      <c r="G71" s="216"/>
      <c r="H71" s="122" t="s">
        <v>39</v>
      </c>
      <c r="I71" s="14" t="s">
        <v>34</v>
      </c>
      <c r="J71"/>
      <c r="N71"/>
      <c r="O71"/>
    </row>
    <row r="72" spans="1:15" ht="15">
      <c r="A72" s="215" t="s">
        <v>71</v>
      </c>
      <c r="B72" s="215"/>
      <c r="C72" s="215"/>
      <c r="D72" s="215"/>
      <c r="E72" s="215"/>
      <c r="F72" s="215"/>
      <c r="G72" s="215"/>
      <c r="H72" s="55">
        <f>H38+$H$43+$H$49+$H$59+H62+$H$66+$H$69</f>
        <v>0</v>
      </c>
      <c r="I72" s="56">
        <f>I38+I43+I49+I59+I62+I66+I69</f>
        <v>0</v>
      </c>
      <c r="J72"/>
      <c r="N72"/>
      <c r="O72"/>
    </row>
    <row r="73" spans="1:15" ht="9" customHeight="1">
      <c r="A73" s="217"/>
      <c r="B73" s="217"/>
      <c r="C73" s="217"/>
      <c r="D73" s="217"/>
      <c r="E73" s="217"/>
      <c r="F73" s="217"/>
      <c r="G73" s="217"/>
      <c r="H73" s="217"/>
      <c r="I73" s="217"/>
      <c r="J73"/>
      <c r="N73"/>
      <c r="O73"/>
    </row>
    <row r="74" spans="1:15" ht="15">
      <c r="A74" s="216" t="s">
        <v>72</v>
      </c>
      <c r="B74" s="216"/>
      <c r="C74" s="216"/>
      <c r="D74" s="216"/>
      <c r="E74" s="216"/>
      <c r="F74" s="216"/>
      <c r="G74" s="216"/>
      <c r="H74" s="216"/>
      <c r="I74" s="216"/>
      <c r="J74"/>
      <c r="N74"/>
      <c r="O74"/>
    </row>
    <row r="75" spans="1:15" ht="15">
      <c r="A75" s="218" t="s">
        <v>73</v>
      </c>
      <c r="B75" s="218"/>
      <c r="C75" s="218"/>
      <c r="D75" s="218"/>
      <c r="E75" s="218"/>
      <c r="F75" s="218"/>
      <c r="G75" s="218"/>
      <c r="H75" s="218"/>
      <c r="I75" s="18" t="s">
        <v>34</v>
      </c>
      <c r="J75"/>
      <c r="N75"/>
      <c r="O75"/>
    </row>
    <row r="76" spans="1:15" ht="15">
      <c r="A76" s="214" t="s">
        <v>74</v>
      </c>
      <c r="B76" s="214"/>
      <c r="C76" s="51">
        <v>0</v>
      </c>
      <c r="D76" s="246"/>
      <c r="E76" s="246"/>
      <c r="F76" s="219" t="s">
        <v>75</v>
      </c>
      <c r="G76" s="219"/>
      <c r="H76" s="54">
        <v>0</v>
      </c>
      <c r="I76" s="57">
        <v>0</v>
      </c>
      <c r="J76" s="28"/>
      <c r="K76" s="45"/>
      <c r="N76"/>
      <c r="O76"/>
    </row>
    <row r="77" spans="1:15" ht="15">
      <c r="A77" s="214" t="s">
        <v>76</v>
      </c>
      <c r="B77" s="214"/>
      <c r="C77" s="52">
        <v>0</v>
      </c>
      <c r="D77" s="90" t="s">
        <v>77</v>
      </c>
      <c r="E77" s="53">
        <f>C77*0.2</f>
        <v>0</v>
      </c>
      <c r="F77" s="219" t="s">
        <v>75</v>
      </c>
      <c r="G77" s="219"/>
      <c r="H77" s="54">
        <v>0</v>
      </c>
      <c r="I77" s="57">
        <f>(C77-E77)*H77*$I$12</f>
        <v>0</v>
      </c>
      <c r="J77"/>
      <c r="K77" s="45"/>
      <c r="N77"/>
      <c r="O77"/>
    </row>
    <row r="78" spans="1:15" ht="15">
      <c r="A78" s="219" t="s">
        <v>78</v>
      </c>
      <c r="B78" s="219"/>
      <c r="C78" s="219"/>
      <c r="D78" s="219"/>
      <c r="E78" s="219"/>
      <c r="F78" s="219"/>
      <c r="G78" s="219"/>
      <c r="H78" s="219"/>
      <c r="I78" s="15"/>
      <c r="J78"/>
      <c r="N78"/>
      <c r="O78"/>
    </row>
    <row r="79" spans="1:15" ht="9" customHeight="1">
      <c r="A79" s="219"/>
      <c r="B79" s="219"/>
      <c r="C79" s="219"/>
      <c r="D79" s="219"/>
      <c r="E79" s="219"/>
      <c r="F79" s="219"/>
      <c r="G79" s="219"/>
      <c r="H79" s="219"/>
      <c r="I79" s="15"/>
      <c r="J79"/>
      <c r="N79"/>
      <c r="O79"/>
    </row>
    <row r="80" spans="1:15" ht="15">
      <c r="A80" s="220" t="s">
        <v>49</v>
      </c>
      <c r="B80" s="220"/>
      <c r="C80" s="220"/>
      <c r="D80" s="220"/>
      <c r="E80" s="220"/>
      <c r="F80" s="220"/>
      <c r="G80" s="220"/>
      <c r="H80" s="220"/>
      <c r="I80" s="16">
        <f>SUM(I76:I79)</f>
        <v>0</v>
      </c>
      <c r="J80"/>
      <c r="N80" s="13"/>
      <c r="O80" s="26"/>
    </row>
    <row r="81" spans="1:10" ht="9" customHeight="1">
      <c r="A81" s="217"/>
      <c r="B81" s="217"/>
      <c r="C81" s="217"/>
      <c r="D81" s="217"/>
      <c r="E81" s="217"/>
      <c r="F81" s="217"/>
      <c r="G81" s="217"/>
      <c r="H81" s="217"/>
      <c r="I81" s="217"/>
      <c r="J81"/>
    </row>
    <row r="82" spans="1:10" ht="15">
      <c r="A82" s="216" t="s">
        <v>79</v>
      </c>
      <c r="B82" s="216"/>
      <c r="C82" s="216"/>
      <c r="D82" s="216"/>
      <c r="E82" s="216"/>
      <c r="F82" s="216"/>
      <c r="G82" s="216"/>
      <c r="H82" s="216"/>
      <c r="I82" s="216"/>
      <c r="J82"/>
    </row>
    <row r="83" spans="1:10" ht="15">
      <c r="A83" s="218" t="s">
        <v>80</v>
      </c>
      <c r="B83" s="218"/>
      <c r="C83" s="218"/>
      <c r="D83" s="218"/>
      <c r="E83" s="218"/>
      <c r="F83" s="218"/>
      <c r="G83" s="218"/>
      <c r="H83" s="218"/>
      <c r="I83" s="218"/>
      <c r="J83"/>
    </row>
    <row r="84" spans="1:10" ht="15">
      <c r="A84" s="245" t="s">
        <v>81</v>
      </c>
      <c r="B84" s="245"/>
      <c r="C84" s="245"/>
      <c r="D84" s="245"/>
      <c r="E84" s="245"/>
      <c r="F84" s="245"/>
      <c r="G84" s="245"/>
      <c r="H84" s="245"/>
      <c r="I84" s="59">
        <f>UNIFORMES!G11</f>
        <v>0</v>
      </c>
      <c r="J84" s="27"/>
    </row>
    <row r="85" spans="1:10" ht="15">
      <c r="A85" s="247" t="s">
        <v>82</v>
      </c>
      <c r="B85" s="247"/>
      <c r="C85" s="247"/>
      <c r="D85" s="247"/>
      <c r="E85" s="247"/>
      <c r="F85" s="247"/>
      <c r="G85" s="247"/>
      <c r="H85" s="247"/>
      <c r="I85" s="59">
        <f>EPI!G15</f>
        <v>0</v>
      </c>
      <c r="J85" s="27"/>
    </row>
    <row r="86" spans="1:10" ht="15">
      <c r="A86" s="220" t="s">
        <v>49</v>
      </c>
      <c r="B86" s="220"/>
      <c r="C86" s="220"/>
      <c r="D86" s="220"/>
      <c r="E86" s="220"/>
      <c r="F86" s="220"/>
      <c r="G86" s="220"/>
      <c r="H86" s="220"/>
      <c r="I86" s="16">
        <f>SUM(I84:I85)</f>
        <v>0</v>
      </c>
      <c r="J86" s="27"/>
    </row>
    <row r="87" spans="1:9" ht="9" customHeight="1">
      <c r="A87" s="217"/>
      <c r="B87" s="217"/>
      <c r="C87" s="217"/>
      <c r="D87" s="217"/>
      <c r="E87" s="217"/>
      <c r="F87" s="217"/>
      <c r="G87" s="217"/>
      <c r="H87" s="217"/>
      <c r="I87" s="217"/>
    </row>
    <row r="88" spans="1:9" ht="15">
      <c r="A88" s="218" t="s">
        <v>83</v>
      </c>
      <c r="B88" s="218"/>
      <c r="C88" s="218"/>
      <c r="D88" s="218"/>
      <c r="E88" s="218"/>
      <c r="F88" s="218"/>
      <c r="G88" s="218"/>
      <c r="H88" s="218"/>
      <c r="I88" s="218"/>
    </row>
    <row r="89" spans="1:11" ht="15">
      <c r="A89" s="219" t="s">
        <v>84</v>
      </c>
      <c r="B89" s="219"/>
      <c r="C89" s="219"/>
      <c r="D89" s="219"/>
      <c r="E89" s="219"/>
      <c r="F89" s="219"/>
      <c r="G89" s="219"/>
      <c r="H89" s="219"/>
      <c r="I89" s="46">
        <f>($I$26+$I$72+$I$80+$I$86)*0.05</f>
        <v>0</v>
      </c>
      <c r="K89" s="44"/>
    </row>
    <row r="90" spans="1:12" ht="15">
      <c r="A90" s="219" t="s">
        <v>85</v>
      </c>
      <c r="B90" s="219"/>
      <c r="C90" s="219"/>
      <c r="D90" s="219"/>
      <c r="E90" s="219"/>
      <c r="F90" s="219"/>
      <c r="G90" s="219"/>
      <c r="H90" s="219"/>
      <c r="I90" s="46">
        <f>($I$26+$I$72+$I$80+$I$86+I89)*0.125</f>
        <v>0</v>
      </c>
      <c r="K90" s="44"/>
      <c r="L90" s="45"/>
    </row>
    <row r="91" spans="1:9" ht="15">
      <c r="A91" s="220" t="s">
        <v>49</v>
      </c>
      <c r="B91" s="220"/>
      <c r="C91" s="220"/>
      <c r="D91" s="220"/>
      <c r="E91" s="220"/>
      <c r="F91" s="220"/>
      <c r="G91" s="220"/>
      <c r="H91" s="220"/>
      <c r="I91" s="16">
        <f>SUM(I89:I90)</f>
        <v>0</v>
      </c>
    </row>
    <row r="92" spans="1:9" ht="9" customHeight="1">
      <c r="A92" s="217"/>
      <c r="B92" s="217"/>
      <c r="C92" s="217"/>
      <c r="D92" s="217"/>
      <c r="E92" s="217"/>
      <c r="F92" s="217"/>
      <c r="G92" s="217"/>
      <c r="H92" s="217"/>
      <c r="I92" s="217"/>
    </row>
    <row r="93" spans="1:9" ht="15">
      <c r="A93" s="216" t="s">
        <v>86</v>
      </c>
      <c r="B93" s="216"/>
      <c r="C93" s="216"/>
      <c r="D93" s="216"/>
      <c r="E93" s="216"/>
      <c r="F93" s="216"/>
      <c r="G93" s="216"/>
      <c r="H93" s="216"/>
      <c r="I93" s="216"/>
    </row>
    <row r="94" spans="1:9" ht="15">
      <c r="A94" s="219" t="s">
        <v>87</v>
      </c>
      <c r="B94" s="219"/>
      <c r="C94" s="219"/>
      <c r="D94" s="219"/>
      <c r="E94" s="219"/>
      <c r="F94" s="219"/>
      <c r="G94" s="219"/>
      <c r="H94" s="219"/>
      <c r="I94" s="15">
        <f>$I$26+$I$72</f>
        <v>0</v>
      </c>
    </row>
    <row r="95" spans="1:9" ht="15">
      <c r="A95" s="219" t="s">
        <v>88</v>
      </c>
      <c r="B95" s="219"/>
      <c r="C95" s="219"/>
      <c r="D95" s="219"/>
      <c r="E95" s="219"/>
      <c r="F95" s="219"/>
      <c r="G95" s="219"/>
      <c r="H95" s="219"/>
      <c r="I95" s="15">
        <f>$I$80+$I$86+$I$91</f>
        <v>0</v>
      </c>
    </row>
    <row r="96" spans="1:9" ht="15">
      <c r="A96" s="220" t="s">
        <v>89</v>
      </c>
      <c r="B96" s="220"/>
      <c r="C96" s="220"/>
      <c r="D96" s="220"/>
      <c r="E96" s="220"/>
      <c r="F96" s="220"/>
      <c r="G96" s="220"/>
      <c r="H96" s="220"/>
      <c r="I96" s="16">
        <f>SUM(I94:I95)</f>
        <v>0</v>
      </c>
    </row>
  </sheetData>
  <sheetProtection/>
  <mergeCells count="104">
    <mergeCell ref="A1:D3"/>
    <mergeCell ref="E1:I3"/>
    <mergeCell ref="A4:I5"/>
    <mergeCell ref="A6:I6"/>
    <mergeCell ref="A7:I7"/>
    <mergeCell ref="A8:I8"/>
    <mergeCell ref="A9:B9"/>
    <mergeCell ref="C9:I9"/>
    <mergeCell ref="A10:B10"/>
    <mergeCell ref="C10:I10"/>
    <mergeCell ref="A11:B11"/>
    <mergeCell ref="C11:I11"/>
    <mergeCell ref="A12:H12"/>
    <mergeCell ref="A13:H13"/>
    <mergeCell ref="A14:H14"/>
    <mergeCell ref="A15:I15"/>
    <mergeCell ref="A16:I16"/>
    <mergeCell ref="A17:B17"/>
    <mergeCell ref="C17:I17"/>
    <mergeCell ref="A18:H18"/>
    <mergeCell ref="A19:H19"/>
    <mergeCell ref="A20:B20"/>
    <mergeCell ref="C20:I20"/>
    <mergeCell ref="A21:H21"/>
    <mergeCell ref="A22:B22"/>
    <mergeCell ref="C22:I22"/>
    <mergeCell ref="A23:I23"/>
    <mergeCell ref="A24:H24"/>
    <mergeCell ref="A25:H25"/>
    <mergeCell ref="A26:H26"/>
    <mergeCell ref="A27:G27"/>
    <mergeCell ref="A28:I28"/>
    <mergeCell ref="A29:G29"/>
    <mergeCell ref="A30:G30"/>
    <mergeCell ref="A31:G31"/>
    <mergeCell ref="A32:G32"/>
    <mergeCell ref="A33:G33"/>
    <mergeCell ref="A34:G34"/>
    <mergeCell ref="A35:G35"/>
    <mergeCell ref="A36:B36"/>
    <mergeCell ref="D36:F36"/>
    <mergeCell ref="A37:G37"/>
    <mergeCell ref="A38:G38"/>
    <mergeCell ref="A39:G39"/>
    <mergeCell ref="A40:G40"/>
    <mergeCell ref="A41:G41"/>
    <mergeCell ref="A42:G42"/>
    <mergeCell ref="A43:G43"/>
    <mergeCell ref="A44:I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I70"/>
    <mergeCell ref="A71:G71"/>
    <mergeCell ref="A72:G72"/>
    <mergeCell ref="A73:I73"/>
    <mergeCell ref="A74:I74"/>
    <mergeCell ref="A75:H75"/>
    <mergeCell ref="A76:B76"/>
    <mergeCell ref="D76:E76"/>
    <mergeCell ref="F76:G76"/>
    <mergeCell ref="A77:B77"/>
    <mergeCell ref="F77:G77"/>
    <mergeCell ref="A78:H78"/>
    <mergeCell ref="A79:H79"/>
    <mergeCell ref="A80:H80"/>
    <mergeCell ref="A81:I81"/>
    <mergeCell ref="A82:I82"/>
    <mergeCell ref="A83:I83"/>
    <mergeCell ref="A84:H84"/>
    <mergeCell ref="A85:H85"/>
    <mergeCell ref="A86:H86"/>
    <mergeCell ref="A87:I87"/>
    <mergeCell ref="A88:I88"/>
    <mergeCell ref="A89:H89"/>
    <mergeCell ref="A90:H90"/>
    <mergeCell ref="A91:H91"/>
    <mergeCell ref="A92:I92"/>
    <mergeCell ref="A93:I93"/>
    <mergeCell ref="A94:H94"/>
    <mergeCell ref="A95:H95"/>
    <mergeCell ref="A96:H9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76">
      <selection activeCell="A78" sqref="A78:H78"/>
    </sheetView>
  </sheetViews>
  <sheetFormatPr defaultColWidth="9.140625" defaultRowHeight="15"/>
  <cols>
    <col min="1" max="1" width="9.140625" style="6" customWidth="1"/>
    <col min="2" max="2" width="15.140625" style="6" customWidth="1"/>
    <col min="3" max="5" width="9.140625" style="6" customWidth="1"/>
    <col min="6" max="6" width="9.140625" style="7" customWidth="1"/>
    <col min="7" max="7" width="9.140625" style="6" customWidth="1"/>
    <col min="8" max="8" width="10.00390625" style="6" customWidth="1"/>
    <col min="9" max="9" width="11.7109375" style="6" customWidth="1"/>
    <col min="10" max="16384" width="9.140625" style="6" customWidth="1"/>
  </cols>
  <sheetData>
    <row r="1" spans="1:11" ht="15">
      <c r="A1" s="221" t="s">
        <v>248</v>
      </c>
      <c r="B1" s="222"/>
      <c r="C1" s="222"/>
      <c r="D1" s="223"/>
      <c r="E1" s="230" t="s">
        <v>552</v>
      </c>
      <c r="F1" s="231"/>
      <c r="G1" s="231"/>
      <c r="H1" s="231"/>
      <c r="I1" s="232"/>
      <c r="J1"/>
      <c r="K1"/>
    </row>
    <row r="2" spans="1:11" ht="15">
      <c r="A2" s="224"/>
      <c r="B2" s="225"/>
      <c r="C2" s="225"/>
      <c r="D2" s="226"/>
      <c r="E2" s="233"/>
      <c r="F2" s="234"/>
      <c r="G2" s="234"/>
      <c r="H2" s="234"/>
      <c r="I2" s="235"/>
      <c r="J2"/>
      <c r="K2"/>
    </row>
    <row r="3" spans="1:11" ht="15">
      <c r="A3" s="227"/>
      <c r="B3" s="228"/>
      <c r="C3" s="228"/>
      <c r="D3" s="229"/>
      <c r="E3" s="236"/>
      <c r="F3" s="237"/>
      <c r="G3" s="237"/>
      <c r="H3" s="237"/>
      <c r="I3" s="238"/>
      <c r="J3"/>
      <c r="K3"/>
    </row>
    <row r="4" spans="1:11" ht="11.25" customHeight="1">
      <c r="A4" s="239" t="s">
        <v>116</v>
      </c>
      <c r="B4" s="240"/>
      <c r="C4" s="240"/>
      <c r="D4" s="240"/>
      <c r="E4" s="240"/>
      <c r="F4" s="240"/>
      <c r="G4" s="240"/>
      <c r="H4" s="240"/>
      <c r="I4" s="241"/>
      <c r="J4"/>
      <c r="K4"/>
    </row>
    <row r="5" spans="1:11" ht="29.25" customHeight="1">
      <c r="A5" s="242"/>
      <c r="B5" s="243"/>
      <c r="C5" s="243"/>
      <c r="D5" s="243"/>
      <c r="E5" s="243"/>
      <c r="F5" s="243"/>
      <c r="G5" s="243"/>
      <c r="H5" s="243"/>
      <c r="I5" s="244"/>
      <c r="J5"/>
      <c r="K5"/>
    </row>
    <row r="6" spans="1:11" ht="15">
      <c r="A6" s="216" t="s">
        <v>117</v>
      </c>
      <c r="B6" s="216"/>
      <c r="C6" s="216"/>
      <c r="D6" s="216"/>
      <c r="E6" s="216"/>
      <c r="F6" s="216"/>
      <c r="G6" s="216"/>
      <c r="H6" s="216"/>
      <c r="I6" s="216"/>
      <c r="J6"/>
      <c r="K6"/>
    </row>
    <row r="7" spans="1:11" ht="9" customHeight="1">
      <c r="A7" s="217"/>
      <c r="B7" s="217"/>
      <c r="C7" s="217"/>
      <c r="D7" s="217"/>
      <c r="E7" s="217"/>
      <c r="F7" s="217"/>
      <c r="G7" s="217"/>
      <c r="H7" s="217"/>
      <c r="I7" s="217"/>
      <c r="J7"/>
      <c r="K7"/>
    </row>
    <row r="8" spans="1:11" ht="15">
      <c r="A8" s="218" t="s">
        <v>17</v>
      </c>
      <c r="B8" s="218"/>
      <c r="C8" s="218"/>
      <c r="D8" s="218"/>
      <c r="E8" s="218"/>
      <c r="F8" s="218"/>
      <c r="G8" s="218"/>
      <c r="H8" s="218"/>
      <c r="I8" s="218"/>
      <c r="J8"/>
      <c r="K8"/>
    </row>
    <row r="9" spans="1:11" ht="15">
      <c r="A9" s="219" t="s">
        <v>18</v>
      </c>
      <c r="B9" s="219"/>
      <c r="C9" s="215" t="s">
        <v>114</v>
      </c>
      <c r="D9" s="215"/>
      <c r="E9" s="215"/>
      <c r="F9" s="215"/>
      <c r="G9" s="215"/>
      <c r="H9" s="215"/>
      <c r="I9" s="215"/>
      <c r="J9"/>
      <c r="K9"/>
    </row>
    <row r="10" spans="1:11" ht="15">
      <c r="A10" s="219" t="s">
        <v>19</v>
      </c>
      <c r="B10" s="219"/>
      <c r="C10" s="215" t="s">
        <v>20</v>
      </c>
      <c r="D10" s="215"/>
      <c r="E10" s="215"/>
      <c r="F10" s="215"/>
      <c r="G10" s="215"/>
      <c r="H10" s="215"/>
      <c r="I10" s="215"/>
      <c r="J10"/>
      <c r="K10"/>
    </row>
    <row r="11" spans="1:11" ht="15">
      <c r="A11" s="214" t="s">
        <v>21</v>
      </c>
      <c r="B11" s="214"/>
      <c r="C11" s="215" t="s">
        <v>352</v>
      </c>
      <c r="D11" s="215"/>
      <c r="E11" s="215"/>
      <c r="F11" s="215"/>
      <c r="G11" s="215"/>
      <c r="H11" s="215"/>
      <c r="I11" s="215"/>
      <c r="J11"/>
      <c r="K11"/>
    </row>
    <row r="12" spans="1:11" ht="15">
      <c r="A12" s="214" t="s">
        <v>22</v>
      </c>
      <c r="B12" s="214"/>
      <c r="C12" s="214"/>
      <c r="D12" s="214"/>
      <c r="E12" s="214"/>
      <c r="F12" s="214"/>
      <c r="G12" s="214"/>
      <c r="H12" s="214"/>
      <c r="I12" s="18">
        <v>1</v>
      </c>
      <c r="J12"/>
      <c r="K12"/>
    </row>
    <row r="13" spans="1:11" ht="15">
      <c r="A13" s="214" t="s">
        <v>23</v>
      </c>
      <c r="B13" s="214"/>
      <c r="C13" s="214"/>
      <c r="D13" s="214"/>
      <c r="E13" s="214"/>
      <c r="F13" s="214"/>
      <c r="G13" s="214"/>
      <c r="H13" s="214"/>
      <c r="I13" s="18">
        <v>1</v>
      </c>
      <c r="J13"/>
      <c r="K13"/>
    </row>
    <row r="14" spans="1:11" ht="15">
      <c r="A14" s="214" t="s">
        <v>24</v>
      </c>
      <c r="B14" s="214"/>
      <c r="C14" s="214"/>
      <c r="D14" s="214"/>
      <c r="E14" s="214"/>
      <c r="F14" s="214"/>
      <c r="G14" s="214"/>
      <c r="H14" s="214"/>
      <c r="I14" s="18">
        <v>12</v>
      </c>
      <c r="J14"/>
      <c r="K14"/>
    </row>
    <row r="15" spans="1:11" ht="9" customHeight="1">
      <c r="A15" s="217"/>
      <c r="B15" s="217"/>
      <c r="C15" s="217"/>
      <c r="D15" s="217"/>
      <c r="E15" s="217"/>
      <c r="F15" s="217"/>
      <c r="G15" s="217"/>
      <c r="H15" s="217"/>
      <c r="I15" s="217"/>
      <c r="J15"/>
      <c r="K15"/>
    </row>
    <row r="16" spans="1:11" ht="15">
      <c r="A16" s="218" t="s">
        <v>25</v>
      </c>
      <c r="B16" s="218"/>
      <c r="C16" s="218"/>
      <c r="D16" s="218"/>
      <c r="E16" s="218"/>
      <c r="F16" s="218"/>
      <c r="G16" s="218"/>
      <c r="H16" s="218"/>
      <c r="I16" s="218"/>
      <c r="J16"/>
      <c r="K16"/>
    </row>
    <row r="17" spans="1:11" ht="15">
      <c r="A17" s="214" t="s">
        <v>26</v>
      </c>
      <c r="B17" s="214"/>
      <c r="C17" s="255" t="s">
        <v>115</v>
      </c>
      <c r="D17" s="255"/>
      <c r="E17" s="255"/>
      <c r="F17" s="255"/>
      <c r="G17" s="255"/>
      <c r="H17" s="255"/>
      <c r="I17" s="255"/>
      <c r="J17"/>
      <c r="K17"/>
    </row>
    <row r="18" spans="1:11" ht="15" customHeight="1">
      <c r="A18" s="252" t="s">
        <v>28</v>
      </c>
      <c r="B18" s="253"/>
      <c r="C18" s="253"/>
      <c r="D18" s="253"/>
      <c r="E18" s="253"/>
      <c r="F18" s="253"/>
      <c r="G18" s="253"/>
      <c r="H18" s="254"/>
      <c r="I18" s="23">
        <v>0</v>
      </c>
      <c r="J18" s="4"/>
      <c r="K18"/>
    </row>
    <row r="19" spans="1:11" ht="15">
      <c r="A19" s="252" t="s">
        <v>29</v>
      </c>
      <c r="B19" s="253"/>
      <c r="C19" s="253"/>
      <c r="D19" s="253"/>
      <c r="E19" s="253"/>
      <c r="F19" s="253"/>
      <c r="G19" s="253"/>
      <c r="H19" s="254"/>
      <c r="I19" s="60">
        <v>42979</v>
      </c>
      <c r="J19" s="13"/>
      <c r="K19"/>
    </row>
    <row r="20" spans="1:11" ht="15">
      <c r="A20" s="252" t="s">
        <v>30</v>
      </c>
      <c r="B20" s="254"/>
      <c r="C20" s="215" t="s">
        <v>118</v>
      </c>
      <c r="D20" s="215"/>
      <c r="E20" s="215"/>
      <c r="F20" s="215"/>
      <c r="G20" s="215"/>
      <c r="H20" s="215"/>
      <c r="I20" s="215"/>
      <c r="K20"/>
    </row>
    <row r="21" spans="1:11" ht="15">
      <c r="A21" s="252" t="s">
        <v>31</v>
      </c>
      <c r="B21" s="253"/>
      <c r="C21" s="253"/>
      <c r="D21" s="253"/>
      <c r="E21" s="253"/>
      <c r="F21" s="253"/>
      <c r="G21" s="253"/>
      <c r="H21" s="254"/>
      <c r="I21" s="23">
        <f>I18/220</f>
        <v>0</v>
      </c>
      <c r="K21"/>
    </row>
    <row r="22" spans="1:11" ht="15">
      <c r="A22" s="252" t="s">
        <v>32</v>
      </c>
      <c r="B22" s="254"/>
      <c r="C22" s="249" t="s">
        <v>547</v>
      </c>
      <c r="D22" s="250"/>
      <c r="E22" s="250"/>
      <c r="F22" s="250"/>
      <c r="G22" s="250"/>
      <c r="H22" s="250"/>
      <c r="I22" s="251"/>
      <c r="K22"/>
    </row>
    <row r="23" spans="1:11" ht="9" customHeight="1">
      <c r="A23" s="217"/>
      <c r="B23" s="217"/>
      <c r="C23" s="217"/>
      <c r="D23" s="217"/>
      <c r="E23" s="217"/>
      <c r="F23" s="217"/>
      <c r="G23" s="217"/>
      <c r="H23" s="217"/>
      <c r="I23" s="217"/>
      <c r="K23"/>
    </row>
    <row r="24" spans="1:11" ht="15">
      <c r="A24" s="216" t="s">
        <v>33</v>
      </c>
      <c r="B24" s="216"/>
      <c r="C24" s="216"/>
      <c r="D24" s="216"/>
      <c r="E24" s="216"/>
      <c r="F24" s="216"/>
      <c r="G24" s="216"/>
      <c r="H24" s="216"/>
      <c r="I24" s="14" t="s">
        <v>34</v>
      </c>
      <c r="K24"/>
    </row>
    <row r="25" spans="1:11" ht="15">
      <c r="A25" s="219" t="s">
        <v>35</v>
      </c>
      <c r="B25" s="219"/>
      <c r="C25" s="219"/>
      <c r="D25" s="219"/>
      <c r="E25" s="219"/>
      <c r="F25" s="219"/>
      <c r="G25" s="219"/>
      <c r="H25" s="219"/>
      <c r="I25" s="46">
        <f>I18*$I$12</f>
        <v>0</v>
      </c>
      <c r="K25"/>
    </row>
    <row r="26" spans="1:11" ht="15">
      <c r="A26" s="220" t="s">
        <v>36</v>
      </c>
      <c r="B26" s="220"/>
      <c r="C26" s="220"/>
      <c r="D26" s="220"/>
      <c r="E26" s="220"/>
      <c r="F26" s="220"/>
      <c r="G26" s="220"/>
      <c r="H26" s="220"/>
      <c r="I26" s="62">
        <f>SUM(I25:I25)</f>
        <v>0</v>
      </c>
      <c r="K26"/>
    </row>
    <row r="27" spans="1:11" ht="9" customHeight="1">
      <c r="A27" s="217"/>
      <c r="B27" s="217"/>
      <c r="C27" s="217"/>
      <c r="D27" s="217"/>
      <c r="E27" s="217"/>
      <c r="F27" s="217"/>
      <c r="G27" s="217"/>
      <c r="H27" s="17"/>
      <c r="I27" s="17"/>
      <c r="K27"/>
    </row>
    <row r="28" spans="1:11" ht="15">
      <c r="A28" s="216" t="s">
        <v>37</v>
      </c>
      <c r="B28" s="216"/>
      <c r="C28" s="216"/>
      <c r="D28" s="216"/>
      <c r="E28" s="216"/>
      <c r="F28" s="216"/>
      <c r="G28" s="216"/>
      <c r="H28" s="216"/>
      <c r="I28" s="216"/>
      <c r="K28"/>
    </row>
    <row r="29" spans="1:11" ht="15">
      <c r="A29" s="218" t="s">
        <v>38</v>
      </c>
      <c r="B29" s="218"/>
      <c r="C29" s="218"/>
      <c r="D29" s="218"/>
      <c r="E29" s="218"/>
      <c r="F29" s="218"/>
      <c r="G29" s="218"/>
      <c r="H29" s="91" t="s">
        <v>39</v>
      </c>
      <c r="I29" s="18" t="s">
        <v>34</v>
      </c>
      <c r="K29"/>
    </row>
    <row r="30" spans="1:11" ht="15">
      <c r="A30" s="219" t="s">
        <v>40</v>
      </c>
      <c r="B30" s="219"/>
      <c r="C30" s="219"/>
      <c r="D30" s="219"/>
      <c r="E30" s="219"/>
      <c r="F30" s="219"/>
      <c r="G30" s="219"/>
      <c r="H30" s="19">
        <v>0</v>
      </c>
      <c r="I30" s="15">
        <f aca="true" t="shared" si="0" ref="I30:I37">$I$26*H30%</f>
        <v>0</v>
      </c>
      <c r="K30"/>
    </row>
    <row r="31" spans="1:11" ht="15">
      <c r="A31" s="219" t="s">
        <v>93</v>
      </c>
      <c r="B31" s="219"/>
      <c r="C31" s="219"/>
      <c r="D31" s="219"/>
      <c r="E31" s="219"/>
      <c r="F31" s="219"/>
      <c r="G31" s="219"/>
      <c r="H31" s="19">
        <v>0</v>
      </c>
      <c r="I31" s="15">
        <f t="shared" si="0"/>
        <v>0</v>
      </c>
      <c r="K31"/>
    </row>
    <row r="32" spans="1:11" ht="15">
      <c r="A32" s="219" t="s">
        <v>42</v>
      </c>
      <c r="B32" s="219"/>
      <c r="C32" s="219"/>
      <c r="D32" s="219"/>
      <c r="E32" s="219"/>
      <c r="F32" s="219"/>
      <c r="G32" s="219"/>
      <c r="H32" s="19">
        <v>0</v>
      </c>
      <c r="I32" s="15">
        <f t="shared" si="0"/>
        <v>0</v>
      </c>
      <c r="K32"/>
    </row>
    <row r="33" spans="1:11" ht="15">
      <c r="A33" s="219" t="s">
        <v>43</v>
      </c>
      <c r="B33" s="219"/>
      <c r="C33" s="219"/>
      <c r="D33" s="219"/>
      <c r="E33" s="219"/>
      <c r="F33" s="219"/>
      <c r="G33" s="219"/>
      <c r="H33" s="19">
        <v>0</v>
      </c>
      <c r="I33" s="15">
        <f t="shared" si="0"/>
        <v>0</v>
      </c>
      <c r="K33"/>
    </row>
    <row r="34" spans="1:11" ht="15">
      <c r="A34" s="219" t="s">
        <v>44</v>
      </c>
      <c r="B34" s="219"/>
      <c r="C34" s="219"/>
      <c r="D34" s="219"/>
      <c r="E34" s="219"/>
      <c r="F34" s="219"/>
      <c r="G34" s="219"/>
      <c r="H34" s="19">
        <v>0</v>
      </c>
      <c r="I34" s="15">
        <f t="shared" si="0"/>
        <v>0</v>
      </c>
      <c r="K34"/>
    </row>
    <row r="35" spans="1:11" ht="15">
      <c r="A35" s="219" t="s">
        <v>45</v>
      </c>
      <c r="B35" s="219"/>
      <c r="C35" s="219"/>
      <c r="D35" s="219"/>
      <c r="E35" s="219"/>
      <c r="F35" s="219"/>
      <c r="G35" s="219"/>
      <c r="H35" s="19">
        <v>0</v>
      </c>
      <c r="I35" s="15">
        <f t="shared" si="0"/>
        <v>0</v>
      </c>
      <c r="K35"/>
    </row>
    <row r="36" spans="1:11" ht="15">
      <c r="A36" s="214" t="s">
        <v>46</v>
      </c>
      <c r="B36" s="214"/>
      <c r="C36" s="21"/>
      <c r="D36" s="214" t="s">
        <v>47</v>
      </c>
      <c r="E36" s="214"/>
      <c r="F36" s="214"/>
      <c r="G36" s="22"/>
      <c r="H36" s="19">
        <v>0</v>
      </c>
      <c r="I36" s="15">
        <f t="shared" si="0"/>
        <v>0</v>
      </c>
      <c r="K36"/>
    </row>
    <row r="37" spans="1:11" ht="15">
      <c r="A37" s="214" t="s">
        <v>48</v>
      </c>
      <c r="B37" s="214"/>
      <c r="C37" s="214"/>
      <c r="D37" s="214"/>
      <c r="E37" s="214"/>
      <c r="F37" s="214"/>
      <c r="G37" s="214"/>
      <c r="H37" s="19">
        <v>0</v>
      </c>
      <c r="I37" s="15">
        <f t="shared" si="0"/>
        <v>0</v>
      </c>
      <c r="K37"/>
    </row>
    <row r="38" spans="1:11" ht="15">
      <c r="A38" s="220" t="s">
        <v>49</v>
      </c>
      <c r="B38" s="220"/>
      <c r="C38" s="220"/>
      <c r="D38" s="220"/>
      <c r="E38" s="220"/>
      <c r="F38" s="220"/>
      <c r="G38" s="220"/>
      <c r="H38" s="23">
        <f>SUM(H30:H37)</f>
        <v>0</v>
      </c>
      <c r="I38" s="16">
        <f>SUM(I30:I37)</f>
        <v>0</v>
      </c>
      <c r="K38"/>
    </row>
    <row r="39" spans="1:11" ht="9" customHeight="1">
      <c r="A39" s="217"/>
      <c r="B39" s="217"/>
      <c r="C39" s="217"/>
      <c r="D39" s="217"/>
      <c r="E39" s="217"/>
      <c r="F39" s="217"/>
      <c r="G39" s="217"/>
      <c r="H39" s="17"/>
      <c r="I39" s="17"/>
      <c r="K39"/>
    </row>
    <row r="40" spans="1:11" ht="15">
      <c r="A40" s="218" t="s">
        <v>50</v>
      </c>
      <c r="B40" s="218"/>
      <c r="C40" s="218"/>
      <c r="D40" s="218"/>
      <c r="E40" s="218"/>
      <c r="F40" s="218"/>
      <c r="G40" s="218"/>
      <c r="H40" s="91" t="s">
        <v>39</v>
      </c>
      <c r="I40" s="18" t="s">
        <v>34</v>
      </c>
      <c r="K40"/>
    </row>
    <row r="41" spans="1:11" ht="15">
      <c r="A41" s="219" t="s">
        <v>51</v>
      </c>
      <c r="B41" s="219"/>
      <c r="C41" s="219"/>
      <c r="D41" s="219"/>
      <c r="E41" s="219"/>
      <c r="F41" s="219"/>
      <c r="G41" s="219"/>
      <c r="H41" s="19">
        <v>0</v>
      </c>
      <c r="I41" s="15">
        <f>$I$26*H41%</f>
        <v>0</v>
      </c>
      <c r="K41"/>
    </row>
    <row r="42" spans="1:11" ht="15">
      <c r="A42" s="219" t="s">
        <v>52</v>
      </c>
      <c r="B42" s="219"/>
      <c r="C42" s="219"/>
      <c r="D42" s="219"/>
      <c r="E42" s="219"/>
      <c r="F42" s="219"/>
      <c r="G42" s="219"/>
      <c r="H42" s="19">
        <v>0</v>
      </c>
      <c r="I42" s="15">
        <f>$I$26*H42%</f>
        <v>0</v>
      </c>
      <c r="K42"/>
    </row>
    <row r="43" spans="1:11" ht="15">
      <c r="A43" s="220" t="s">
        <v>49</v>
      </c>
      <c r="B43" s="220"/>
      <c r="C43" s="220"/>
      <c r="D43" s="220"/>
      <c r="E43" s="220"/>
      <c r="F43" s="220"/>
      <c r="G43" s="220"/>
      <c r="H43" s="23">
        <f>SUM(H41:H42)</f>
        <v>0</v>
      </c>
      <c r="I43" s="16">
        <f>SUM(I41:I42)</f>
        <v>0</v>
      </c>
      <c r="K43"/>
    </row>
    <row r="44" spans="1:11" ht="9" customHeight="1">
      <c r="A44" s="220"/>
      <c r="B44" s="220"/>
      <c r="C44" s="220"/>
      <c r="D44" s="220"/>
      <c r="E44" s="220"/>
      <c r="F44" s="220"/>
      <c r="G44" s="220"/>
      <c r="H44" s="220"/>
      <c r="I44" s="220"/>
      <c r="K44"/>
    </row>
    <row r="45" spans="1:11" ht="15">
      <c r="A45" s="217"/>
      <c r="B45" s="217"/>
      <c r="C45" s="217"/>
      <c r="D45" s="217"/>
      <c r="E45" s="217"/>
      <c r="F45" s="217"/>
      <c r="G45" s="217"/>
      <c r="H45" s="17"/>
      <c r="I45" s="17"/>
      <c r="K45"/>
    </row>
    <row r="46" spans="1:11" ht="15">
      <c r="A46" s="218" t="s">
        <v>53</v>
      </c>
      <c r="B46" s="218"/>
      <c r="C46" s="218"/>
      <c r="D46" s="218"/>
      <c r="E46" s="218"/>
      <c r="F46" s="218"/>
      <c r="G46" s="218"/>
      <c r="H46" s="91" t="s">
        <v>39</v>
      </c>
      <c r="I46" s="18" t="s">
        <v>34</v>
      </c>
      <c r="K46"/>
    </row>
    <row r="47" spans="1:11" ht="15">
      <c r="A47" s="219" t="s">
        <v>54</v>
      </c>
      <c r="B47" s="219"/>
      <c r="C47" s="219"/>
      <c r="D47" s="219"/>
      <c r="E47" s="219"/>
      <c r="F47" s="219"/>
      <c r="G47" s="219"/>
      <c r="H47" s="24">
        <v>0</v>
      </c>
      <c r="I47" s="15">
        <f>$I$26*H47%</f>
        <v>0</v>
      </c>
      <c r="K47"/>
    </row>
    <row r="48" spans="1:11" ht="15">
      <c r="A48" s="245" t="s">
        <v>55</v>
      </c>
      <c r="B48" s="245"/>
      <c r="C48" s="245"/>
      <c r="D48" s="245"/>
      <c r="E48" s="245"/>
      <c r="F48" s="245"/>
      <c r="G48" s="245"/>
      <c r="H48" s="24">
        <v>0</v>
      </c>
      <c r="I48" s="15">
        <f>$I$26*H48%</f>
        <v>0</v>
      </c>
      <c r="K48"/>
    </row>
    <row r="49" spans="1:11" ht="15">
      <c r="A49" s="220" t="s">
        <v>49</v>
      </c>
      <c r="B49" s="220"/>
      <c r="C49" s="220"/>
      <c r="D49" s="220"/>
      <c r="E49" s="220"/>
      <c r="F49" s="220"/>
      <c r="G49" s="220"/>
      <c r="H49" s="23">
        <f>SUM(H47:H48)</f>
        <v>0</v>
      </c>
      <c r="I49" s="16">
        <f>SUM(I47:I48)</f>
        <v>0</v>
      </c>
      <c r="K49"/>
    </row>
    <row r="50" spans="1:11" ht="9" customHeight="1">
      <c r="A50" s="217"/>
      <c r="B50" s="217"/>
      <c r="C50" s="217"/>
      <c r="D50" s="217"/>
      <c r="E50" s="217"/>
      <c r="F50" s="217"/>
      <c r="G50" s="217"/>
      <c r="H50" s="17"/>
      <c r="I50" s="17"/>
      <c r="K50"/>
    </row>
    <row r="51" spans="1:11" ht="15">
      <c r="A51" s="218" t="s">
        <v>56</v>
      </c>
      <c r="B51" s="218"/>
      <c r="C51" s="218"/>
      <c r="D51" s="218"/>
      <c r="E51" s="218"/>
      <c r="F51" s="218"/>
      <c r="G51" s="218"/>
      <c r="H51" s="91" t="s">
        <v>39</v>
      </c>
      <c r="I51" s="18" t="s">
        <v>34</v>
      </c>
      <c r="K51"/>
    </row>
    <row r="52" spans="1:11" ht="15">
      <c r="A52" s="219" t="s">
        <v>57</v>
      </c>
      <c r="B52" s="219"/>
      <c r="C52" s="219"/>
      <c r="D52" s="219"/>
      <c r="E52" s="219"/>
      <c r="F52" s="219"/>
      <c r="G52" s="219"/>
      <c r="H52" s="19">
        <v>0</v>
      </c>
      <c r="I52" s="15">
        <f aca="true" t="shared" si="1" ref="I52:I58">$I$26*H52%</f>
        <v>0</v>
      </c>
      <c r="K52"/>
    </row>
    <row r="53" spans="1:11" ht="15">
      <c r="A53" s="219" t="s">
        <v>58</v>
      </c>
      <c r="B53" s="219"/>
      <c r="C53" s="219"/>
      <c r="D53" s="219"/>
      <c r="E53" s="219"/>
      <c r="F53" s="219"/>
      <c r="G53" s="219"/>
      <c r="H53" s="19">
        <v>0</v>
      </c>
      <c r="I53" s="15">
        <f t="shared" si="1"/>
        <v>0</v>
      </c>
      <c r="K53"/>
    </row>
    <row r="54" spans="1:11" ht="15">
      <c r="A54" s="219" t="s">
        <v>59</v>
      </c>
      <c r="B54" s="219"/>
      <c r="C54" s="219"/>
      <c r="D54" s="219"/>
      <c r="E54" s="219"/>
      <c r="F54" s="219"/>
      <c r="G54" s="219"/>
      <c r="H54" s="19">
        <v>0</v>
      </c>
      <c r="I54" s="15">
        <f t="shared" si="1"/>
        <v>0</v>
      </c>
      <c r="K54"/>
    </row>
    <row r="55" spans="1:11" ht="15">
      <c r="A55" s="219" t="s">
        <v>60</v>
      </c>
      <c r="B55" s="219"/>
      <c r="C55" s="219"/>
      <c r="D55" s="219"/>
      <c r="E55" s="219"/>
      <c r="F55" s="219"/>
      <c r="G55" s="219"/>
      <c r="H55" s="19">
        <v>0</v>
      </c>
      <c r="I55" s="15">
        <f t="shared" si="1"/>
        <v>0</v>
      </c>
      <c r="K55"/>
    </row>
    <row r="56" spans="1:11" ht="15">
      <c r="A56" s="219" t="s">
        <v>61</v>
      </c>
      <c r="B56" s="219"/>
      <c r="C56" s="219"/>
      <c r="D56" s="219"/>
      <c r="E56" s="219"/>
      <c r="F56" s="219"/>
      <c r="G56" s="219"/>
      <c r="H56" s="19">
        <v>0</v>
      </c>
      <c r="I56" s="15">
        <f t="shared" si="1"/>
        <v>0</v>
      </c>
      <c r="K56"/>
    </row>
    <row r="57" spans="1:11" ht="15">
      <c r="A57" s="219" t="s">
        <v>62</v>
      </c>
      <c r="B57" s="219"/>
      <c r="C57" s="219"/>
      <c r="D57" s="219"/>
      <c r="E57" s="219"/>
      <c r="F57" s="219"/>
      <c r="G57" s="219"/>
      <c r="H57" s="19">
        <v>0</v>
      </c>
      <c r="I57" s="15">
        <f t="shared" si="1"/>
        <v>0</v>
      </c>
      <c r="K57" s="25"/>
    </row>
    <row r="58" spans="1:9" ht="15">
      <c r="A58" s="219" t="s">
        <v>63</v>
      </c>
      <c r="B58" s="219"/>
      <c r="C58" s="219"/>
      <c r="D58" s="219"/>
      <c r="E58" s="219"/>
      <c r="F58" s="219"/>
      <c r="G58" s="219"/>
      <c r="H58" s="19">
        <v>0</v>
      </c>
      <c r="I58" s="15">
        <f t="shared" si="1"/>
        <v>0</v>
      </c>
    </row>
    <row r="59" spans="1:9" ht="15">
      <c r="A59" s="220" t="s">
        <v>49</v>
      </c>
      <c r="B59" s="220"/>
      <c r="C59" s="220"/>
      <c r="D59" s="220"/>
      <c r="E59" s="220"/>
      <c r="F59" s="220"/>
      <c r="G59" s="220"/>
      <c r="H59" s="23">
        <f>SUM(H52:H58)</f>
        <v>0</v>
      </c>
      <c r="I59" s="16">
        <f>SUM(I52:I58)</f>
        <v>0</v>
      </c>
    </row>
    <row r="60" spans="1:9" ht="9" customHeight="1">
      <c r="A60" s="217"/>
      <c r="B60" s="217"/>
      <c r="C60" s="217"/>
      <c r="D60" s="217"/>
      <c r="E60" s="217"/>
      <c r="F60" s="217"/>
      <c r="G60" s="217"/>
      <c r="H60" s="17"/>
      <c r="I60" s="17"/>
    </row>
    <row r="61" spans="1:9" ht="15">
      <c r="A61" s="218" t="s">
        <v>64</v>
      </c>
      <c r="B61" s="218"/>
      <c r="C61" s="218"/>
      <c r="D61" s="218"/>
      <c r="E61" s="218"/>
      <c r="F61" s="218"/>
      <c r="G61" s="218"/>
      <c r="H61" s="91" t="s">
        <v>39</v>
      </c>
      <c r="I61" s="18" t="s">
        <v>34</v>
      </c>
    </row>
    <row r="62" spans="1:9" ht="15">
      <c r="A62" s="214" t="s">
        <v>65</v>
      </c>
      <c r="B62" s="214"/>
      <c r="C62" s="214"/>
      <c r="D62" s="214"/>
      <c r="E62" s="214"/>
      <c r="F62" s="214"/>
      <c r="G62" s="214"/>
      <c r="H62" s="19">
        <f>H38%*SUM($H$43+$H$49+$H$59)</f>
        <v>0</v>
      </c>
      <c r="I62" s="15">
        <f>$I$26*H62%</f>
        <v>0</v>
      </c>
    </row>
    <row r="63" spans="1:9" ht="9" customHeight="1">
      <c r="A63" s="217"/>
      <c r="B63" s="217"/>
      <c r="C63" s="217"/>
      <c r="D63" s="217"/>
      <c r="E63" s="217"/>
      <c r="F63" s="217"/>
      <c r="G63" s="217"/>
      <c r="H63" s="17"/>
      <c r="I63" s="17"/>
    </row>
    <row r="64" spans="1:9" ht="15">
      <c r="A64" s="218" t="s">
        <v>66</v>
      </c>
      <c r="B64" s="218"/>
      <c r="C64" s="218"/>
      <c r="D64" s="218"/>
      <c r="E64" s="218"/>
      <c r="F64" s="218"/>
      <c r="G64" s="218"/>
      <c r="H64" s="91" t="s">
        <v>39</v>
      </c>
      <c r="I64" s="18" t="s">
        <v>34</v>
      </c>
    </row>
    <row r="65" spans="1:9" ht="15">
      <c r="A65" s="219" t="s">
        <v>67</v>
      </c>
      <c r="B65" s="219"/>
      <c r="C65" s="219"/>
      <c r="D65" s="219"/>
      <c r="E65" s="219"/>
      <c r="F65" s="219"/>
      <c r="G65" s="219"/>
      <c r="H65" s="19">
        <v>0</v>
      </c>
      <c r="I65" s="15">
        <f>$I$26*H65%</f>
        <v>0</v>
      </c>
    </row>
    <row r="66" spans="1:9" ht="15">
      <c r="A66" s="220" t="s">
        <v>49</v>
      </c>
      <c r="B66" s="220"/>
      <c r="C66" s="220"/>
      <c r="D66" s="220"/>
      <c r="E66" s="220"/>
      <c r="F66" s="220"/>
      <c r="G66" s="220"/>
      <c r="H66" s="23">
        <f>SUM(H65:H65)</f>
        <v>0</v>
      </c>
      <c r="I66" s="16">
        <f>SUM(I65:I65)</f>
        <v>0</v>
      </c>
    </row>
    <row r="67" spans="1:9" ht="9" customHeight="1">
      <c r="A67" s="217"/>
      <c r="B67" s="217"/>
      <c r="C67" s="217"/>
      <c r="D67" s="217"/>
      <c r="E67" s="217"/>
      <c r="F67" s="217"/>
      <c r="G67" s="217"/>
      <c r="H67" s="17"/>
      <c r="I67" s="17"/>
    </row>
    <row r="68" spans="1:9" ht="15">
      <c r="A68" s="218" t="s">
        <v>68</v>
      </c>
      <c r="B68" s="218"/>
      <c r="C68" s="218"/>
      <c r="D68" s="218"/>
      <c r="E68" s="218"/>
      <c r="F68" s="218"/>
      <c r="G68" s="218"/>
      <c r="H68" s="91" t="s">
        <v>39</v>
      </c>
      <c r="I68" s="18" t="s">
        <v>34</v>
      </c>
    </row>
    <row r="69" spans="1:9" ht="15">
      <c r="A69" s="245" t="s">
        <v>69</v>
      </c>
      <c r="B69" s="245"/>
      <c r="C69" s="245"/>
      <c r="D69" s="245"/>
      <c r="E69" s="245"/>
      <c r="F69" s="245"/>
      <c r="G69" s="245"/>
      <c r="H69" s="24">
        <f>15/360*0.08*100*H37%</f>
        <v>0</v>
      </c>
      <c r="I69" s="15">
        <f>$I$26*H69%</f>
        <v>0</v>
      </c>
    </row>
    <row r="70" spans="1:9" ht="9" customHeight="1">
      <c r="A70" s="217"/>
      <c r="B70" s="217"/>
      <c r="C70" s="217"/>
      <c r="D70" s="217"/>
      <c r="E70" s="217"/>
      <c r="F70" s="217"/>
      <c r="G70" s="217"/>
      <c r="H70" s="217"/>
      <c r="I70" s="217"/>
    </row>
    <row r="71" spans="1:9" ht="15">
      <c r="A71" s="216" t="s">
        <v>70</v>
      </c>
      <c r="B71" s="216"/>
      <c r="C71" s="216"/>
      <c r="D71" s="216"/>
      <c r="E71" s="216"/>
      <c r="F71" s="216"/>
      <c r="G71" s="216"/>
      <c r="H71" s="92" t="s">
        <v>39</v>
      </c>
      <c r="I71" s="14" t="s">
        <v>34</v>
      </c>
    </row>
    <row r="72" spans="1:9" ht="15">
      <c r="A72" s="215" t="s">
        <v>71</v>
      </c>
      <c r="B72" s="215"/>
      <c r="C72" s="215"/>
      <c r="D72" s="215"/>
      <c r="E72" s="215"/>
      <c r="F72" s="215"/>
      <c r="G72" s="215"/>
      <c r="H72" s="55">
        <f>H38+$H$43+$H$49+$H$59+H62+$H$66+$H$69</f>
        <v>0</v>
      </c>
      <c r="I72" s="56">
        <f>I38+I43+I49+I59+I62+I66+I69</f>
        <v>0</v>
      </c>
    </row>
    <row r="73" spans="1:9" ht="9" customHeight="1">
      <c r="A73" s="217"/>
      <c r="B73" s="217"/>
      <c r="C73" s="217"/>
      <c r="D73" s="217"/>
      <c r="E73" s="217"/>
      <c r="F73" s="217"/>
      <c r="G73" s="217"/>
      <c r="H73" s="217"/>
      <c r="I73" s="217"/>
    </row>
    <row r="74" spans="1:9" ht="15">
      <c r="A74" s="216" t="s">
        <v>72</v>
      </c>
      <c r="B74" s="216"/>
      <c r="C74" s="216"/>
      <c r="D74" s="216"/>
      <c r="E74" s="216"/>
      <c r="F74" s="216"/>
      <c r="G74" s="216"/>
      <c r="H74" s="216"/>
      <c r="I74" s="216"/>
    </row>
    <row r="75" spans="1:9" ht="15">
      <c r="A75" s="218" t="s">
        <v>73</v>
      </c>
      <c r="B75" s="218"/>
      <c r="C75" s="218"/>
      <c r="D75" s="218"/>
      <c r="E75" s="218"/>
      <c r="F75" s="218"/>
      <c r="G75" s="218"/>
      <c r="H75" s="218"/>
      <c r="I75" s="18" t="s">
        <v>34</v>
      </c>
    </row>
    <row r="76" spans="1:9" ht="14.25" customHeight="1">
      <c r="A76" s="214" t="s">
        <v>74</v>
      </c>
      <c r="B76" s="214"/>
      <c r="C76" s="51">
        <v>0</v>
      </c>
      <c r="D76" s="246"/>
      <c r="E76" s="246"/>
      <c r="F76" s="219" t="s">
        <v>75</v>
      </c>
      <c r="G76" s="219"/>
      <c r="H76" s="58">
        <v>0</v>
      </c>
      <c r="I76" s="46">
        <f>((C76*2*H76)-($I$18*0.045))*$I$12</f>
        <v>0</v>
      </c>
    </row>
    <row r="77" spans="1:9" ht="14.25" customHeight="1">
      <c r="A77" s="214" t="s">
        <v>76</v>
      </c>
      <c r="B77" s="214"/>
      <c r="C77" s="52">
        <v>0</v>
      </c>
      <c r="D77" s="90" t="s">
        <v>77</v>
      </c>
      <c r="E77" s="53">
        <v>0</v>
      </c>
      <c r="F77" s="219" t="s">
        <v>75</v>
      </c>
      <c r="G77" s="219"/>
      <c r="H77" s="58">
        <v>0</v>
      </c>
      <c r="I77" s="46">
        <f>(C77-E77)*H77*$I$12</f>
        <v>0</v>
      </c>
    </row>
    <row r="78" spans="1:9" ht="9" customHeight="1">
      <c r="A78" s="219"/>
      <c r="B78" s="219"/>
      <c r="C78" s="219"/>
      <c r="D78" s="219"/>
      <c r="E78" s="219"/>
      <c r="F78" s="219"/>
      <c r="G78" s="219"/>
      <c r="H78" s="219"/>
      <c r="I78" s="15"/>
    </row>
    <row r="79" spans="1:9" ht="15">
      <c r="A79" s="220" t="s">
        <v>49</v>
      </c>
      <c r="B79" s="220"/>
      <c r="C79" s="220"/>
      <c r="D79" s="220"/>
      <c r="E79" s="220"/>
      <c r="F79" s="220"/>
      <c r="G79" s="220"/>
      <c r="H79" s="220"/>
      <c r="I79" s="16">
        <f>SUM(I76:I78)</f>
        <v>0</v>
      </c>
    </row>
    <row r="80" spans="1:9" ht="9" customHeight="1">
      <c r="A80" s="217"/>
      <c r="B80" s="217"/>
      <c r="C80" s="217"/>
      <c r="D80" s="217"/>
      <c r="E80" s="217"/>
      <c r="F80" s="217"/>
      <c r="G80" s="217"/>
      <c r="H80" s="217"/>
      <c r="I80" s="217"/>
    </row>
    <row r="81" spans="1:9" ht="15">
      <c r="A81" s="216" t="s">
        <v>79</v>
      </c>
      <c r="B81" s="216"/>
      <c r="C81" s="216"/>
      <c r="D81" s="216"/>
      <c r="E81" s="216"/>
      <c r="F81" s="216"/>
      <c r="G81" s="216"/>
      <c r="H81" s="216"/>
      <c r="I81" s="216"/>
    </row>
    <row r="82" spans="1:9" ht="15">
      <c r="A82" s="218" t="s">
        <v>80</v>
      </c>
      <c r="B82" s="218"/>
      <c r="C82" s="218"/>
      <c r="D82" s="218"/>
      <c r="E82" s="218"/>
      <c r="F82" s="218"/>
      <c r="G82" s="218"/>
      <c r="H82" s="218"/>
      <c r="I82" s="218"/>
    </row>
    <row r="83" spans="1:9" ht="15">
      <c r="A83" s="219" t="s">
        <v>81</v>
      </c>
      <c r="B83" s="219"/>
      <c r="C83" s="219"/>
      <c r="D83" s="219"/>
      <c r="E83" s="219"/>
      <c r="F83" s="219"/>
      <c r="G83" s="219"/>
      <c r="H83" s="219"/>
      <c r="I83" s="46">
        <f>UNIFORMES!G22</f>
        <v>0</v>
      </c>
    </row>
    <row r="84" spans="1:9" ht="15">
      <c r="A84" s="247" t="s">
        <v>82</v>
      </c>
      <c r="B84" s="247"/>
      <c r="C84" s="247"/>
      <c r="D84" s="247"/>
      <c r="E84" s="247"/>
      <c r="F84" s="247"/>
      <c r="G84" s="247"/>
      <c r="H84" s="247"/>
      <c r="I84" s="61">
        <f>EPI!G35</f>
        <v>0</v>
      </c>
    </row>
    <row r="85" spans="1:11" ht="15">
      <c r="A85" s="248" t="s">
        <v>91</v>
      </c>
      <c r="B85" s="248"/>
      <c r="C85" s="248"/>
      <c r="D85" s="248"/>
      <c r="E85" s="248"/>
      <c r="F85" s="248"/>
      <c r="G85" s="248"/>
      <c r="H85" s="248"/>
      <c r="I85" s="124">
        <v>0</v>
      </c>
      <c r="J85" s="27"/>
      <c r="K85"/>
    </row>
    <row r="86" spans="1:9" ht="15">
      <c r="A86" s="220" t="s">
        <v>49</v>
      </c>
      <c r="B86" s="220"/>
      <c r="C86" s="220"/>
      <c r="D86" s="220"/>
      <c r="E86" s="220"/>
      <c r="F86" s="220"/>
      <c r="G86" s="220"/>
      <c r="H86" s="220"/>
      <c r="I86" s="16">
        <f>SUM(I83:I84)</f>
        <v>0</v>
      </c>
    </row>
    <row r="87" spans="1:9" ht="9" customHeight="1">
      <c r="A87" s="217"/>
      <c r="B87" s="217"/>
      <c r="C87" s="217"/>
      <c r="D87" s="217"/>
      <c r="E87" s="217"/>
      <c r="F87" s="217"/>
      <c r="G87" s="217"/>
      <c r="H87" s="217"/>
      <c r="I87" s="217"/>
    </row>
    <row r="88" spans="1:9" ht="15">
      <c r="A88" s="218" t="s">
        <v>83</v>
      </c>
      <c r="B88" s="218"/>
      <c r="C88" s="218"/>
      <c r="D88" s="218"/>
      <c r="E88" s="218"/>
      <c r="F88" s="218"/>
      <c r="G88" s="218"/>
      <c r="H88" s="218"/>
      <c r="I88" s="218"/>
    </row>
    <row r="89" spans="1:9" ht="15">
      <c r="A89" s="219" t="s">
        <v>84</v>
      </c>
      <c r="B89" s="219"/>
      <c r="C89" s="219"/>
      <c r="D89" s="219"/>
      <c r="E89" s="219"/>
      <c r="F89" s="219"/>
      <c r="G89" s="219"/>
      <c r="H89" s="219"/>
      <c r="I89" s="46">
        <f>($I$26+$I$72+$I$79+$I$86)*0.05</f>
        <v>0</v>
      </c>
    </row>
    <row r="90" spans="1:9" ht="15">
      <c r="A90" s="219" t="s">
        <v>85</v>
      </c>
      <c r="B90" s="219"/>
      <c r="C90" s="219"/>
      <c r="D90" s="219"/>
      <c r="E90" s="219"/>
      <c r="F90" s="219"/>
      <c r="G90" s="219"/>
      <c r="H90" s="219"/>
      <c r="I90" s="46">
        <f>($I$26+$I$72+$I$79+$I$86+I89)*0.125</f>
        <v>0</v>
      </c>
    </row>
    <row r="91" spans="1:9" ht="15">
      <c r="A91" s="220" t="s">
        <v>49</v>
      </c>
      <c r="B91" s="220"/>
      <c r="C91" s="220"/>
      <c r="D91" s="220"/>
      <c r="E91" s="220"/>
      <c r="F91" s="220"/>
      <c r="G91" s="220"/>
      <c r="H91" s="220"/>
      <c r="I91" s="16">
        <f>SUM(I89:I90)</f>
        <v>0</v>
      </c>
    </row>
    <row r="92" spans="1:9" ht="9" customHeight="1">
      <c r="A92" s="217"/>
      <c r="B92" s="217"/>
      <c r="C92" s="217"/>
      <c r="D92" s="217"/>
      <c r="E92" s="217"/>
      <c r="F92" s="217"/>
      <c r="G92" s="217"/>
      <c r="H92" s="217"/>
      <c r="I92" s="217"/>
    </row>
    <row r="93" spans="1:9" ht="15">
      <c r="A93" s="216" t="s">
        <v>86</v>
      </c>
      <c r="B93" s="216"/>
      <c r="C93" s="216"/>
      <c r="D93" s="216"/>
      <c r="E93" s="216"/>
      <c r="F93" s="216"/>
      <c r="G93" s="216"/>
      <c r="H93" s="216"/>
      <c r="I93" s="216"/>
    </row>
    <row r="94" spans="1:9" ht="15">
      <c r="A94" s="219" t="s">
        <v>87</v>
      </c>
      <c r="B94" s="219"/>
      <c r="C94" s="219"/>
      <c r="D94" s="219"/>
      <c r="E94" s="219"/>
      <c r="F94" s="219"/>
      <c r="G94" s="219"/>
      <c r="H94" s="219"/>
      <c r="I94" s="15">
        <f>$I$26+$I$72</f>
        <v>0</v>
      </c>
    </row>
    <row r="95" spans="1:9" ht="15">
      <c r="A95" s="219" t="s">
        <v>88</v>
      </c>
      <c r="B95" s="219"/>
      <c r="C95" s="219"/>
      <c r="D95" s="219"/>
      <c r="E95" s="219"/>
      <c r="F95" s="219"/>
      <c r="G95" s="219"/>
      <c r="H95" s="219"/>
      <c r="I95" s="15">
        <f>$I$79+$I$86+$I$91</f>
        <v>0</v>
      </c>
    </row>
    <row r="96" spans="1:9" ht="15">
      <c r="A96" s="220" t="s">
        <v>89</v>
      </c>
      <c r="B96" s="220"/>
      <c r="C96" s="220"/>
      <c r="D96" s="220"/>
      <c r="E96" s="220"/>
      <c r="F96" s="220"/>
      <c r="G96" s="220"/>
      <c r="H96" s="220"/>
      <c r="I96" s="16">
        <f>SUM(I94:I95)</f>
        <v>0</v>
      </c>
    </row>
  </sheetData>
  <sheetProtection/>
  <mergeCells count="104">
    <mergeCell ref="A1:D3"/>
    <mergeCell ref="A14:H14"/>
    <mergeCell ref="A15:I15"/>
    <mergeCell ref="A4:I5"/>
    <mergeCell ref="A6:I6"/>
    <mergeCell ref="A7:I7"/>
    <mergeCell ref="A8:I8"/>
    <mergeCell ref="A9:B9"/>
    <mergeCell ref="C9:I9"/>
    <mergeCell ref="E1:I3"/>
    <mergeCell ref="A10:B10"/>
    <mergeCell ref="C10:I10"/>
    <mergeCell ref="A11:B11"/>
    <mergeCell ref="C11:I11"/>
    <mergeCell ref="A12:H12"/>
    <mergeCell ref="A13:H13"/>
    <mergeCell ref="A26:H26"/>
    <mergeCell ref="A27:G27"/>
    <mergeCell ref="A28:I28"/>
    <mergeCell ref="A16:I16"/>
    <mergeCell ref="A17:B17"/>
    <mergeCell ref="C17:I17"/>
    <mergeCell ref="A18:H18"/>
    <mergeCell ref="A39:G39"/>
    <mergeCell ref="A19:H19"/>
    <mergeCell ref="A20:B20"/>
    <mergeCell ref="C20:I20"/>
    <mergeCell ref="A21:H21"/>
    <mergeCell ref="A22:B22"/>
    <mergeCell ref="C22:I22"/>
    <mergeCell ref="A23:I23"/>
    <mergeCell ref="A24:H24"/>
    <mergeCell ref="A25:H25"/>
    <mergeCell ref="A34:G34"/>
    <mergeCell ref="A35:G35"/>
    <mergeCell ref="A36:B36"/>
    <mergeCell ref="D36:F36"/>
    <mergeCell ref="A37:G37"/>
    <mergeCell ref="A38:G38"/>
    <mergeCell ref="A47:G47"/>
    <mergeCell ref="A48:G48"/>
    <mergeCell ref="A49:G49"/>
    <mergeCell ref="A50:G50"/>
    <mergeCell ref="A51:G51"/>
    <mergeCell ref="A29:G29"/>
    <mergeCell ref="A30:G30"/>
    <mergeCell ref="A31:G31"/>
    <mergeCell ref="A32:G32"/>
    <mergeCell ref="A33:G33"/>
    <mergeCell ref="A61:G61"/>
    <mergeCell ref="A62:G62"/>
    <mergeCell ref="A63:G63"/>
    <mergeCell ref="A40:G40"/>
    <mergeCell ref="A41:G41"/>
    <mergeCell ref="A42:G42"/>
    <mergeCell ref="A43:G43"/>
    <mergeCell ref="A44:I44"/>
    <mergeCell ref="A45:G45"/>
    <mergeCell ref="A46:G46"/>
    <mergeCell ref="A75:H75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9:G69"/>
    <mergeCell ref="A70:I70"/>
    <mergeCell ref="A71:G71"/>
    <mergeCell ref="A72:G72"/>
    <mergeCell ref="A73:I73"/>
    <mergeCell ref="A74:I74"/>
    <mergeCell ref="A96:H96"/>
    <mergeCell ref="A92:I92"/>
    <mergeCell ref="A93:I93"/>
    <mergeCell ref="A94:H94"/>
    <mergeCell ref="A95:H95"/>
    <mergeCell ref="A86:H86"/>
    <mergeCell ref="A87:I87"/>
    <mergeCell ref="A88:I88"/>
    <mergeCell ref="A89:H89"/>
    <mergeCell ref="A90:H90"/>
    <mergeCell ref="A78:H78"/>
    <mergeCell ref="A91:H91"/>
    <mergeCell ref="A79:H79"/>
    <mergeCell ref="A80:I80"/>
    <mergeCell ref="A81:I81"/>
    <mergeCell ref="A82:I82"/>
    <mergeCell ref="A83:H83"/>
    <mergeCell ref="A84:H84"/>
    <mergeCell ref="A85:H85"/>
    <mergeCell ref="A76:B76"/>
    <mergeCell ref="D76:E76"/>
    <mergeCell ref="F76:G76"/>
    <mergeCell ref="A77:B77"/>
    <mergeCell ref="F77:G77"/>
    <mergeCell ref="A64:G64"/>
    <mergeCell ref="A65:G65"/>
    <mergeCell ref="A66:G66"/>
    <mergeCell ref="A67:G67"/>
    <mergeCell ref="A68:G6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7">
      <selection activeCell="A22" sqref="A22:F22"/>
    </sheetView>
  </sheetViews>
  <sheetFormatPr defaultColWidth="9.140625" defaultRowHeight="15"/>
  <cols>
    <col min="1" max="1" width="12.8515625" style="0" customWidth="1"/>
    <col min="2" max="2" width="35.140625" style="0" customWidth="1"/>
    <col min="3" max="3" width="6.00390625" style="0" bestFit="1" customWidth="1"/>
    <col min="4" max="4" width="13.7109375" style="0" customWidth="1"/>
    <col min="5" max="5" width="6.421875" style="0" customWidth="1"/>
    <col min="7" max="7" width="11.7109375" style="0" customWidth="1"/>
    <col min="8" max="15" width="9.140625" style="6" customWidth="1"/>
  </cols>
  <sheetData>
    <row r="1" spans="1:11" ht="54.75" customHeight="1" thickBot="1">
      <c r="A1" s="256" t="s">
        <v>248</v>
      </c>
      <c r="B1" s="257"/>
      <c r="C1" s="258"/>
      <c r="D1" s="259" t="s">
        <v>552</v>
      </c>
      <c r="E1" s="259"/>
      <c r="F1" s="259"/>
      <c r="G1" s="260"/>
      <c r="H1"/>
      <c r="I1"/>
      <c r="J1"/>
      <c r="K1"/>
    </row>
    <row r="2" spans="1:11" ht="66" customHeight="1" thickBot="1">
      <c r="A2" s="269" t="s">
        <v>251</v>
      </c>
      <c r="B2" s="269"/>
      <c r="C2" s="269"/>
      <c r="D2" s="269"/>
      <c r="E2" s="269"/>
      <c r="F2" s="269"/>
      <c r="G2" s="269"/>
      <c r="H2"/>
      <c r="I2"/>
      <c r="J2"/>
      <c r="K2"/>
    </row>
    <row r="3" spans="1:11" ht="15.75" thickBot="1">
      <c r="A3" s="264" t="s">
        <v>94</v>
      </c>
      <c r="B3" s="265"/>
      <c r="C3" s="265"/>
      <c r="D3" s="265"/>
      <c r="E3" s="265"/>
      <c r="F3" s="265"/>
      <c r="G3" s="266"/>
      <c r="H3"/>
      <c r="I3"/>
      <c r="J3"/>
      <c r="K3"/>
    </row>
    <row r="4" spans="8:11" ht="15">
      <c r="H4"/>
      <c r="I4"/>
      <c r="J4"/>
      <c r="K4"/>
    </row>
    <row r="5" spans="1:14" ht="15">
      <c r="A5" s="30" t="s">
        <v>355</v>
      </c>
      <c r="B5" s="30"/>
      <c r="C5" s="30"/>
      <c r="D5" s="106"/>
      <c r="E5" s="106"/>
      <c r="F5" s="106"/>
      <c r="G5" s="106"/>
      <c r="H5" s="107"/>
      <c r="I5" s="108"/>
      <c r="J5" s="108"/>
      <c r="K5" s="108"/>
      <c r="L5" s="109"/>
      <c r="M5" s="109"/>
      <c r="N5" s="109"/>
    </row>
    <row r="6" spans="1:14" ht="15">
      <c r="A6" s="30"/>
      <c r="B6" s="30"/>
      <c r="C6" s="30"/>
      <c r="D6" s="106"/>
      <c r="E6" s="106"/>
      <c r="F6" s="106"/>
      <c r="G6" s="106"/>
      <c r="H6" s="108"/>
      <c r="I6" s="108"/>
      <c r="J6" s="108"/>
      <c r="K6" s="108"/>
      <c r="L6" s="109"/>
      <c r="M6" s="109"/>
      <c r="N6" s="109"/>
    </row>
    <row r="7" spans="1:14" ht="15.75" thickBot="1">
      <c r="A7" s="106"/>
      <c r="B7" s="106"/>
      <c r="C7" s="106"/>
      <c r="D7" s="106"/>
      <c r="E7" s="106"/>
      <c r="F7" s="106"/>
      <c r="G7" s="106"/>
      <c r="H7" s="108"/>
      <c r="I7" s="108"/>
      <c r="J7" s="108"/>
      <c r="K7" s="108"/>
      <c r="L7" s="109"/>
      <c r="M7" s="109"/>
      <c r="N7" s="109"/>
    </row>
    <row r="8" spans="1:14" ht="15.75" thickBot="1">
      <c r="A8" s="267" t="s">
        <v>95</v>
      </c>
      <c r="B8" s="267"/>
      <c r="C8" s="267"/>
      <c r="D8" s="267"/>
      <c r="E8" s="267"/>
      <c r="F8" s="267"/>
      <c r="G8" s="267"/>
      <c r="H8" s="268"/>
      <c r="I8" s="268"/>
      <c r="J8" s="268"/>
      <c r="K8" s="268"/>
      <c r="L8" s="109"/>
      <c r="M8" s="109"/>
      <c r="N8" s="109"/>
    </row>
    <row r="9" spans="1:14" ht="39" thickBot="1">
      <c r="A9" s="73" t="s">
        <v>96</v>
      </c>
      <c r="B9" s="73" t="s">
        <v>1</v>
      </c>
      <c r="C9" s="31" t="s">
        <v>97</v>
      </c>
      <c r="D9" s="74" t="s">
        <v>98</v>
      </c>
      <c r="E9" s="77" t="s">
        <v>99</v>
      </c>
      <c r="F9" s="74" t="s">
        <v>100</v>
      </c>
      <c r="G9" s="74" t="s">
        <v>101</v>
      </c>
      <c r="H9" s="110"/>
      <c r="I9" s="110"/>
      <c r="J9" s="110"/>
      <c r="K9" s="111"/>
      <c r="L9" s="109"/>
      <c r="M9" s="109"/>
      <c r="N9" s="109"/>
    </row>
    <row r="10" spans="1:14" ht="30.75" customHeight="1" thickBot="1">
      <c r="A10" s="82" t="s">
        <v>102</v>
      </c>
      <c r="B10" s="83" t="s">
        <v>103</v>
      </c>
      <c r="C10" s="84" t="s">
        <v>104</v>
      </c>
      <c r="D10" s="112">
        <v>0</v>
      </c>
      <c r="E10" s="113">
        <v>2</v>
      </c>
      <c r="F10" s="113">
        <v>6</v>
      </c>
      <c r="G10" s="114">
        <f>ROUND(D10*E10/F10,2)</f>
        <v>0</v>
      </c>
      <c r="H10" s="115"/>
      <c r="I10" s="115"/>
      <c r="J10" s="115"/>
      <c r="K10" s="115"/>
      <c r="L10" s="109"/>
      <c r="M10" s="109"/>
      <c r="N10" s="109"/>
    </row>
    <row r="11" spans="1:14" ht="15.75" thickBot="1">
      <c r="A11" s="261" t="s">
        <v>111</v>
      </c>
      <c r="B11" s="262"/>
      <c r="C11" s="262"/>
      <c r="D11" s="262"/>
      <c r="E11" s="262"/>
      <c r="F11" s="263"/>
      <c r="G11" s="116">
        <f>SUM(G10:G10)</f>
        <v>0</v>
      </c>
      <c r="H11" s="108"/>
      <c r="I11" s="108"/>
      <c r="J11" s="108"/>
      <c r="K11" s="108"/>
      <c r="L11" s="109"/>
      <c r="M11" s="109"/>
      <c r="N11" s="109"/>
    </row>
    <row r="12" spans="1:14" ht="15">
      <c r="A12" s="106"/>
      <c r="B12" s="32"/>
      <c r="C12" s="32"/>
      <c r="D12" s="32"/>
      <c r="E12" s="32"/>
      <c r="F12" s="32"/>
      <c r="G12" s="33"/>
      <c r="H12" s="108"/>
      <c r="I12" s="108"/>
      <c r="J12" s="108"/>
      <c r="K12" s="108"/>
      <c r="L12" s="109"/>
      <c r="M12" s="109"/>
      <c r="N12" s="109"/>
    </row>
    <row r="13" spans="1:14" ht="15">
      <c r="A13" s="72" t="s">
        <v>548</v>
      </c>
      <c r="B13" s="106"/>
      <c r="C13" s="106"/>
      <c r="D13" s="106"/>
      <c r="E13" s="106"/>
      <c r="F13" s="106"/>
      <c r="G13" s="106"/>
      <c r="H13" s="108"/>
      <c r="I13" s="108"/>
      <c r="J13" s="108"/>
      <c r="K13" s="108"/>
      <c r="L13" s="109"/>
      <c r="M13" s="109"/>
      <c r="N13" s="109"/>
    </row>
    <row r="14" spans="1:14" ht="15">
      <c r="A14" s="106"/>
      <c r="B14" s="106"/>
      <c r="C14" s="106"/>
      <c r="D14" s="106"/>
      <c r="E14" s="106"/>
      <c r="F14" s="106"/>
      <c r="G14" s="106"/>
      <c r="H14" s="108"/>
      <c r="I14" s="108"/>
      <c r="J14" s="108"/>
      <c r="K14" s="108"/>
      <c r="L14" s="109"/>
      <c r="M14" s="109"/>
      <c r="N14" s="109"/>
    </row>
    <row r="15" spans="1:14" ht="15">
      <c r="A15" s="106"/>
      <c r="B15" s="106"/>
      <c r="C15" s="106"/>
      <c r="D15" s="106"/>
      <c r="E15" s="106"/>
      <c r="F15" s="106"/>
      <c r="G15" s="106"/>
      <c r="H15" s="108"/>
      <c r="I15" s="108"/>
      <c r="J15" s="108"/>
      <c r="K15" s="108"/>
      <c r="L15" s="109"/>
      <c r="M15" s="109"/>
      <c r="N15" s="109"/>
    </row>
    <row r="16" spans="1:14" ht="15">
      <c r="A16" s="30" t="s">
        <v>356</v>
      </c>
      <c r="B16" s="106"/>
      <c r="C16" s="106"/>
      <c r="D16" s="106"/>
      <c r="E16" s="106"/>
      <c r="F16" s="106"/>
      <c r="G16" s="106"/>
      <c r="H16" s="107"/>
      <c r="I16" s="108"/>
      <c r="J16" s="108"/>
      <c r="K16" s="108"/>
      <c r="L16" s="109"/>
      <c r="M16" s="109"/>
      <c r="N16" s="109"/>
    </row>
    <row r="17" spans="1:14" ht="15">
      <c r="A17" s="117"/>
      <c r="B17" s="106"/>
      <c r="C17" s="106"/>
      <c r="D17" s="106"/>
      <c r="E17" s="106"/>
      <c r="F17" s="106"/>
      <c r="G17" s="106"/>
      <c r="H17" s="108"/>
      <c r="I17" s="108"/>
      <c r="J17" s="108"/>
      <c r="K17" s="108"/>
      <c r="L17" s="109"/>
      <c r="M17" s="109"/>
      <c r="N17" s="109"/>
    </row>
    <row r="18" spans="1:14" ht="15.75" thickBot="1">
      <c r="A18" s="106"/>
      <c r="B18" s="106"/>
      <c r="C18" s="106"/>
      <c r="D18" s="106"/>
      <c r="E18" s="106"/>
      <c r="F18" s="106"/>
      <c r="G18" s="106"/>
      <c r="H18" s="108"/>
      <c r="I18" s="108"/>
      <c r="J18" s="108"/>
      <c r="K18" s="108"/>
      <c r="L18" s="109"/>
      <c r="M18" s="109"/>
      <c r="N18" s="109"/>
    </row>
    <row r="19" spans="1:14" ht="15.75" thickBot="1">
      <c r="A19" s="267" t="s">
        <v>95</v>
      </c>
      <c r="B19" s="267"/>
      <c r="C19" s="267"/>
      <c r="D19" s="267"/>
      <c r="E19" s="267"/>
      <c r="F19" s="267"/>
      <c r="G19" s="267"/>
      <c r="H19" s="268"/>
      <c r="I19" s="268"/>
      <c r="J19" s="268"/>
      <c r="K19" s="268"/>
      <c r="L19" s="109"/>
      <c r="M19" s="109"/>
      <c r="N19" s="109"/>
    </row>
    <row r="20" spans="1:14" ht="26.25" customHeight="1" thickBot="1">
      <c r="A20" s="73" t="s">
        <v>96</v>
      </c>
      <c r="B20" s="73" t="s">
        <v>1</v>
      </c>
      <c r="C20" s="31" t="s">
        <v>97</v>
      </c>
      <c r="D20" s="74" t="s">
        <v>98</v>
      </c>
      <c r="E20" s="77" t="s">
        <v>99</v>
      </c>
      <c r="F20" s="74" t="s">
        <v>100</v>
      </c>
      <c r="G20" s="74" t="s">
        <v>101</v>
      </c>
      <c r="H20" s="110"/>
      <c r="I20" s="110"/>
      <c r="J20" s="110"/>
      <c r="K20" s="111"/>
      <c r="L20" s="109"/>
      <c r="M20" s="109"/>
      <c r="N20" s="109"/>
    </row>
    <row r="21" spans="1:14" ht="45" customHeight="1" thickBot="1">
      <c r="A21" s="82" t="s">
        <v>102</v>
      </c>
      <c r="B21" s="85" t="s">
        <v>106</v>
      </c>
      <c r="C21" s="84" t="s">
        <v>11</v>
      </c>
      <c r="D21" s="118">
        <v>0</v>
      </c>
      <c r="E21" s="81">
        <v>2</v>
      </c>
      <c r="F21" s="81">
        <v>6</v>
      </c>
      <c r="G21" s="114">
        <f>ROUND(D21*E21/F21,2)</f>
        <v>0</v>
      </c>
      <c r="H21" s="115"/>
      <c r="I21" s="115"/>
      <c r="J21" s="115"/>
      <c r="K21" s="115"/>
      <c r="L21" s="109"/>
      <c r="M21" s="109"/>
      <c r="N21" s="109"/>
    </row>
    <row r="22" spans="1:14" ht="15.75" thickBot="1">
      <c r="A22" s="261" t="s">
        <v>111</v>
      </c>
      <c r="B22" s="262"/>
      <c r="C22" s="262"/>
      <c r="D22" s="262"/>
      <c r="E22" s="262"/>
      <c r="F22" s="263"/>
      <c r="G22" s="119">
        <f>SUM(G21:G21)</f>
        <v>0</v>
      </c>
      <c r="H22" s="109"/>
      <c r="I22" s="109"/>
      <c r="J22" s="109"/>
      <c r="K22" s="109"/>
      <c r="L22" s="109"/>
      <c r="M22" s="109"/>
      <c r="N22" s="109"/>
    </row>
    <row r="23" spans="1:7" ht="15">
      <c r="A23" s="106"/>
      <c r="B23" s="106"/>
      <c r="C23" s="106"/>
      <c r="D23" s="106"/>
      <c r="E23" s="106"/>
      <c r="F23" s="106"/>
      <c r="G23" s="106"/>
    </row>
    <row r="24" spans="1:7" ht="15">
      <c r="A24" s="72" t="s">
        <v>548</v>
      </c>
      <c r="B24" s="106"/>
      <c r="C24" s="106"/>
      <c r="D24" s="106"/>
      <c r="E24" s="106"/>
      <c r="F24" s="106"/>
      <c r="G24" s="106"/>
    </row>
  </sheetData>
  <sheetProtection/>
  <mergeCells count="10">
    <mergeCell ref="A1:C1"/>
    <mergeCell ref="D1:G1"/>
    <mergeCell ref="A22:F22"/>
    <mergeCell ref="A3:G3"/>
    <mergeCell ref="A8:G8"/>
    <mergeCell ref="H8:K8"/>
    <mergeCell ref="A2:G2"/>
    <mergeCell ref="A11:F11"/>
    <mergeCell ref="A19:G19"/>
    <mergeCell ref="H19:K19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4"/>
  <sheetViews>
    <sheetView showGridLines="0" view="pageBreakPreview" zoomScale="110" zoomScaleSheetLayoutView="110" zoomScalePageLayoutView="0" workbookViewId="0" topLeftCell="A75">
      <selection activeCell="A85" sqref="A85:F85"/>
    </sheetView>
  </sheetViews>
  <sheetFormatPr defaultColWidth="9.140625" defaultRowHeight="15"/>
  <cols>
    <col min="1" max="1" width="3.421875" style="157" customWidth="1"/>
    <col min="2" max="2" width="47.00390625" style="158" customWidth="1"/>
    <col min="3" max="4" width="7.421875" style="158" customWidth="1"/>
    <col min="5" max="5" width="6.421875" style="158" customWidth="1"/>
    <col min="6" max="6" width="9.140625" style="158" customWidth="1"/>
    <col min="7" max="7" width="6.00390625" style="158" customWidth="1"/>
    <col min="8" max="8" width="12.00390625" style="158" customWidth="1"/>
    <col min="9" max="16384" width="9.140625" style="158" customWidth="1"/>
  </cols>
  <sheetData>
    <row r="1" ht="6.75" customHeight="1"/>
    <row r="2" spans="1:8" ht="43.5" customHeight="1">
      <c r="A2" s="294" t="s">
        <v>552</v>
      </c>
      <c r="B2" s="292"/>
      <c r="C2" s="292"/>
      <c r="D2" s="292"/>
      <c r="E2" s="292" t="s">
        <v>258</v>
      </c>
      <c r="F2" s="292"/>
      <c r="G2" s="292"/>
      <c r="H2" s="293"/>
    </row>
    <row r="3" spans="1:6" ht="9.75" customHeight="1">
      <c r="A3" s="159"/>
      <c r="B3" s="160"/>
      <c r="C3" s="160"/>
      <c r="D3" s="160"/>
      <c r="E3" s="160"/>
      <c r="F3" s="160"/>
    </row>
    <row r="4" spans="1:8" ht="15" customHeight="1">
      <c r="A4" s="270" t="s">
        <v>1</v>
      </c>
      <c r="B4" s="271" t="s">
        <v>172</v>
      </c>
      <c r="C4" s="272" t="s">
        <v>259</v>
      </c>
      <c r="D4" s="272" t="s">
        <v>104</v>
      </c>
      <c r="E4" s="273"/>
      <c r="F4" s="273"/>
      <c r="G4" s="273"/>
      <c r="H4" s="273"/>
    </row>
    <row r="5" spans="1:8" ht="12.75">
      <c r="A5" s="270"/>
      <c r="B5" s="271"/>
      <c r="C5" s="272"/>
      <c r="D5" s="272"/>
      <c r="E5" s="274"/>
      <c r="F5" s="275"/>
      <c r="G5" s="276"/>
      <c r="H5" s="276"/>
    </row>
    <row r="6" spans="1:8" ht="71.25" customHeight="1">
      <c r="A6" s="161">
        <v>1</v>
      </c>
      <c r="B6" s="162" t="s">
        <v>260</v>
      </c>
      <c r="C6" s="163">
        <v>1</v>
      </c>
      <c r="D6" s="164" t="s">
        <v>261</v>
      </c>
      <c r="E6" s="277">
        <v>0</v>
      </c>
      <c r="F6" s="278"/>
      <c r="G6" s="277">
        <f>C6*E6</f>
        <v>0</v>
      </c>
      <c r="H6" s="278"/>
    </row>
    <row r="7" spans="1:8" ht="12.75">
      <c r="A7" s="161">
        <v>2</v>
      </c>
      <c r="B7" s="162" t="s">
        <v>262</v>
      </c>
      <c r="C7" s="163">
        <v>1</v>
      </c>
      <c r="D7" s="164" t="s">
        <v>261</v>
      </c>
      <c r="E7" s="277">
        <v>0</v>
      </c>
      <c r="F7" s="278"/>
      <c r="G7" s="277">
        <f aca="true" t="shared" si="0" ref="G7:G70">C7*E7</f>
        <v>0</v>
      </c>
      <c r="H7" s="278"/>
    </row>
    <row r="8" spans="1:8" ht="12.75">
      <c r="A8" s="161">
        <v>3</v>
      </c>
      <c r="B8" s="162" t="s">
        <v>263</v>
      </c>
      <c r="C8" s="163">
        <v>1</v>
      </c>
      <c r="D8" s="164" t="s">
        <v>261</v>
      </c>
      <c r="E8" s="277">
        <v>0</v>
      </c>
      <c r="F8" s="278"/>
      <c r="G8" s="277">
        <f t="shared" si="0"/>
        <v>0</v>
      </c>
      <c r="H8" s="278"/>
    </row>
    <row r="9" spans="1:8" ht="87" customHeight="1">
      <c r="A9" s="165">
        <v>4</v>
      </c>
      <c r="B9" s="166" t="s">
        <v>264</v>
      </c>
      <c r="C9" s="167">
        <v>1</v>
      </c>
      <c r="D9" s="168" t="s">
        <v>261</v>
      </c>
      <c r="E9" s="277">
        <v>0</v>
      </c>
      <c r="F9" s="278"/>
      <c r="G9" s="277">
        <f t="shared" si="0"/>
        <v>0</v>
      </c>
      <c r="H9" s="278"/>
    </row>
    <row r="10" spans="1:8" ht="25.5">
      <c r="A10" s="161">
        <v>5</v>
      </c>
      <c r="B10" s="162" t="s">
        <v>265</v>
      </c>
      <c r="C10" s="163">
        <v>1</v>
      </c>
      <c r="D10" s="164" t="s">
        <v>261</v>
      </c>
      <c r="E10" s="277">
        <v>0</v>
      </c>
      <c r="F10" s="278"/>
      <c r="G10" s="277">
        <f t="shared" si="0"/>
        <v>0</v>
      </c>
      <c r="H10" s="278"/>
    </row>
    <row r="11" spans="1:8" ht="12.75">
      <c r="A11" s="161">
        <v>6</v>
      </c>
      <c r="B11" s="162" t="s">
        <v>266</v>
      </c>
      <c r="C11" s="163">
        <v>1</v>
      </c>
      <c r="D11" s="164" t="s">
        <v>261</v>
      </c>
      <c r="E11" s="277">
        <v>0</v>
      </c>
      <c r="F11" s="278"/>
      <c r="G11" s="277">
        <f t="shared" si="0"/>
        <v>0</v>
      </c>
      <c r="H11" s="278"/>
    </row>
    <row r="12" spans="1:8" ht="12.75">
      <c r="A12" s="161">
        <v>7</v>
      </c>
      <c r="B12" s="162" t="s">
        <v>267</v>
      </c>
      <c r="C12" s="163">
        <v>1</v>
      </c>
      <c r="D12" s="164" t="s">
        <v>261</v>
      </c>
      <c r="E12" s="277">
        <v>0</v>
      </c>
      <c r="F12" s="278"/>
      <c r="G12" s="277">
        <f t="shared" si="0"/>
        <v>0</v>
      </c>
      <c r="H12" s="278"/>
    </row>
    <row r="13" spans="1:8" ht="25.5">
      <c r="A13" s="161">
        <v>8</v>
      </c>
      <c r="B13" s="162" t="s">
        <v>268</v>
      </c>
      <c r="C13" s="163">
        <v>1</v>
      </c>
      <c r="D13" s="164" t="s">
        <v>261</v>
      </c>
      <c r="E13" s="277">
        <v>0</v>
      </c>
      <c r="F13" s="278"/>
      <c r="G13" s="277">
        <f t="shared" si="0"/>
        <v>0</v>
      </c>
      <c r="H13" s="278"/>
    </row>
    <row r="14" spans="1:8" ht="12.75">
      <c r="A14" s="161">
        <v>9</v>
      </c>
      <c r="B14" s="162" t="s">
        <v>269</v>
      </c>
      <c r="C14" s="163">
        <v>1</v>
      </c>
      <c r="D14" s="164" t="s">
        <v>261</v>
      </c>
      <c r="E14" s="277">
        <v>0</v>
      </c>
      <c r="F14" s="278"/>
      <c r="G14" s="277">
        <f t="shared" si="0"/>
        <v>0</v>
      </c>
      <c r="H14" s="278"/>
    </row>
    <row r="15" spans="1:8" ht="12.75">
      <c r="A15" s="161">
        <v>10</v>
      </c>
      <c r="B15" s="162" t="s">
        <v>270</v>
      </c>
      <c r="C15" s="163">
        <v>1</v>
      </c>
      <c r="D15" s="164" t="s">
        <v>261</v>
      </c>
      <c r="E15" s="277">
        <v>0</v>
      </c>
      <c r="F15" s="278"/>
      <c r="G15" s="277">
        <f t="shared" si="0"/>
        <v>0</v>
      </c>
      <c r="H15" s="278"/>
    </row>
    <row r="16" spans="1:8" ht="25.5">
      <c r="A16" s="161">
        <v>11</v>
      </c>
      <c r="B16" s="162" t="s">
        <v>271</v>
      </c>
      <c r="C16" s="163">
        <v>1</v>
      </c>
      <c r="D16" s="164" t="s">
        <v>261</v>
      </c>
      <c r="E16" s="277">
        <v>0</v>
      </c>
      <c r="F16" s="278"/>
      <c r="G16" s="277">
        <f t="shared" si="0"/>
        <v>0</v>
      </c>
      <c r="H16" s="278"/>
    </row>
    <row r="17" spans="1:8" ht="12.75">
      <c r="A17" s="161">
        <v>12</v>
      </c>
      <c r="B17" s="162" t="s">
        <v>272</v>
      </c>
      <c r="C17" s="163">
        <v>1</v>
      </c>
      <c r="D17" s="164" t="s">
        <v>261</v>
      </c>
      <c r="E17" s="277">
        <v>0</v>
      </c>
      <c r="F17" s="278"/>
      <c r="G17" s="277">
        <f t="shared" si="0"/>
        <v>0</v>
      </c>
      <c r="H17" s="278"/>
    </row>
    <row r="18" spans="1:8" ht="76.5" customHeight="1">
      <c r="A18" s="161">
        <v>13</v>
      </c>
      <c r="B18" s="162" t="s">
        <v>273</v>
      </c>
      <c r="C18" s="163">
        <v>1</v>
      </c>
      <c r="D18" s="164" t="s">
        <v>261</v>
      </c>
      <c r="E18" s="277">
        <v>0</v>
      </c>
      <c r="F18" s="278"/>
      <c r="G18" s="277">
        <f t="shared" si="0"/>
        <v>0</v>
      </c>
      <c r="H18" s="278"/>
    </row>
    <row r="19" spans="1:8" ht="25.5">
      <c r="A19" s="161">
        <v>14</v>
      </c>
      <c r="B19" s="162" t="s">
        <v>274</v>
      </c>
      <c r="C19" s="163">
        <v>1</v>
      </c>
      <c r="D19" s="164" t="s">
        <v>261</v>
      </c>
      <c r="E19" s="277">
        <v>0</v>
      </c>
      <c r="F19" s="278"/>
      <c r="G19" s="277">
        <f t="shared" si="0"/>
        <v>0</v>
      </c>
      <c r="H19" s="278"/>
    </row>
    <row r="20" spans="1:8" ht="25.5">
      <c r="A20" s="161">
        <v>15</v>
      </c>
      <c r="B20" s="162" t="s">
        <v>275</v>
      </c>
      <c r="C20" s="163">
        <v>1</v>
      </c>
      <c r="D20" s="164" t="s">
        <v>261</v>
      </c>
      <c r="E20" s="277">
        <v>0</v>
      </c>
      <c r="F20" s="278"/>
      <c r="G20" s="277">
        <f t="shared" si="0"/>
        <v>0</v>
      </c>
      <c r="H20" s="278"/>
    </row>
    <row r="21" spans="1:8" ht="25.5">
      <c r="A21" s="161">
        <v>16</v>
      </c>
      <c r="B21" s="162" t="s">
        <v>276</v>
      </c>
      <c r="C21" s="163">
        <v>1</v>
      </c>
      <c r="D21" s="164" t="s">
        <v>261</v>
      </c>
      <c r="E21" s="277">
        <v>0</v>
      </c>
      <c r="F21" s="278"/>
      <c r="G21" s="277">
        <f t="shared" si="0"/>
        <v>0</v>
      </c>
      <c r="H21" s="278"/>
    </row>
    <row r="22" spans="1:8" ht="76.5" customHeight="1">
      <c r="A22" s="161">
        <v>17</v>
      </c>
      <c r="B22" s="162" t="s">
        <v>277</v>
      </c>
      <c r="C22" s="163">
        <v>1</v>
      </c>
      <c r="D22" s="164" t="s">
        <v>261</v>
      </c>
      <c r="E22" s="277">
        <v>0</v>
      </c>
      <c r="F22" s="278"/>
      <c r="G22" s="277">
        <f t="shared" si="0"/>
        <v>0</v>
      </c>
      <c r="H22" s="278"/>
    </row>
    <row r="23" spans="1:8" ht="12.75">
      <c r="A23" s="161">
        <v>18</v>
      </c>
      <c r="B23" s="162" t="s">
        <v>278</v>
      </c>
      <c r="C23" s="163">
        <v>1</v>
      </c>
      <c r="D23" s="164" t="s">
        <v>261</v>
      </c>
      <c r="E23" s="277">
        <v>0</v>
      </c>
      <c r="F23" s="278"/>
      <c r="G23" s="277">
        <f t="shared" si="0"/>
        <v>0</v>
      </c>
      <c r="H23" s="278"/>
    </row>
    <row r="24" spans="1:8" ht="25.5">
      <c r="A24" s="161">
        <v>19</v>
      </c>
      <c r="B24" s="162" t="s">
        <v>279</v>
      </c>
      <c r="C24" s="163">
        <v>1</v>
      </c>
      <c r="D24" s="164" t="s">
        <v>261</v>
      </c>
      <c r="E24" s="277">
        <v>0</v>
      </c>
      <c r="F24" s="278"/>
      <c r="G24" s="277">
        <f t="shared" si="0"/>
        <v>0</v>
      </c>
      <c r="H24" s="278"/>
    </row>
    <row r="25" spans="1:8" ht="25.5">
      <c r="A25" s="161">
        <v>20</v>
      </c>
      <c r="B25" s="162" t="s">
        <v>280</v>
      </c>
      <c r="C25" s="163">
        <v>1</v>
      </c>
      <c r="D25" s="164" t="s">
        <v>261</v>
      </c>
      <c r="E25" s="277">
        <v>0</v>
      </c>
      <c r="F25" s="278"/>
      <c r="G25" s="277">
        <f t="shared" si="0"/>
        <v>0</v>
      </c>
      <c r="H25" s="278"/>
    </row>
    <row r="26" spans="1:8" ht="12.75">
      <c r="A26" s="161">
        <v>21</v>
      </c>
      <c r="B26" s="162" t="s">
        <v>281</v>
      </c>
      <c r="C26" s="163">
        <v>1</v>
      </c>
      <c r="D26" s="164" t="s">
        <v>261</v>
      </c>
      <c r="E26" s="277">
        <v>0</v>
      </c>
      <c r="F26" s="278"/>
      <c r="G26" s="277">
        <f t="shared" si="0"/>
        <v>0</v>
      </c>
      <c r="H26" s="278"/>
    </row>
    <row r="27" spans="1:8" ht="25.5">
      <c r="A27" s="161">
        <v>22</v>
      </c>
      <c r="B27" s="162" t="s">
        <v>282</v>
      </c>
      <c r="C27" s="163">
        <v>1</v>
      </c>
      <c r="D27" s="164" t="s">
        <v>261</v>
      </c>
      <c r="E27" s="277">
        <v>0</v>
      </c>
      <c r="F27" s="278"/>
      <c r="G27" s="277">
        <f t="shared" si="0"/>
        <v>0</v>
      </c>
      <c r="H27" s="278"/>
    </row>
    <row r="28" spans="1:8" ht="63.75" customHeight="1">
      <c r="A28" s="161">
        <v>23</v>
      </c>
      <c r="B28" s="162" t="s">
        <v>283</v>
      </c>
      <c r="C28" s="163">
        <v>1</v>
      </c>
      <c r="D28" s="164" t="s">
        <v>261</v>
      </c>
      <c r="E28" s="277">
        <v>0</v>
      </c>
      <c r="F28" s="278"/>
      <c r="G28" s="277">
        <f t="shared" si="0"/>
        <v>0</v>
      </c>
      <c r="H28" s="278"/>
    </row>
    <row r="29" spans="1:8" ht="12.75">
      <c r="A29" s="161">
        <v>24</v>
      </c>
      <c r="B29" s="162" t="s">
        <v>284</v>
      </c>
      <c r="C29" s="163">
        <v>1</v>
      </c>
      <c r="D29" s="164" t="s">
        <v>261</v>
      </c>
      <c r="E29" s="277">
        <v>0</v>
      </c>
      <c r="F29" s="278"/>
      <c r="G29" s="277">
        <f t="shared" si="0"/>
        <v>0</v>
      </c>
      <c r="H29" s="278"/>
    </row>
    <row r="30" spans="1:8" ht="12.75">
      <c r="A30" s="161">
        <v>25</v>
      </c>
      <c r="B30" s="162" t="s">
        <v>285</v>
      </c>
      <c r="C30" s="163">
        <v>1</v>
      </c>
      <c r="D30" s="164" t="s">
        <v>261</v>
      </c>
      <c r="E30" s="277">
        <v>0</v>
      </c>
      <c r="F30" s="278"/>
      <c r="G30" s="277">
        <f t="shared" si="0"/>
        <v>0</v>
      </c>
      <c r="H30" s="278"/>
    </row>
    <row r="31" spans="1:8" ht="25.5">
      <c r="A31" s="161">
        <v>26</v>
      </c>
      <c r="B31" s="162" t="s">
        <v>286</v>
      </c>
      <c r="C31" s="169">
        <v>1</v>
      </c>
      <c r="D31" s="164" t="s">
        <v>261</v>
      </c>
      <c r="E31" s="277">
        <v>0</v>
      </c>
      <c r="F31" s="278"/>
      <c r="G31" s="277">
        <f t="shared" si="0"/>
        <v>0</v>
      </c>
      <c r="H31" s="278"/>
    </row>
    <row r="32" spans="1:8" ht="25.5">
      <c r="A32" s="161">
        <v>27</v>
      </c>
      <c r="B32" s="162" t="s">
        <v>287</v>
      </c>
      <c r="C32" s="169">
        <v>1</v>
      </c>
      <c r="D32" s="164" t="s">
        <v>261</v>
      </c>
      <c r="E32" s="277">
        <v>0</v>
      </c>
      <c r="F32" s="278"/>
      <c r="G32" s="277">
        <f t="shared" si="0"/>
        <v>0</v>
      </c>
      <c r="H32" s="278"/>
    </row>
    <row r="33" spans="1:8" ht="25.5">
      <c r="A33" s="161">
        <v>28</v>
      </c>
      <c r="B33" s="162" t="s">
        <v>288</v>
      </c>
      <c r="C33" s="169">
        <v>1</v>
      </c>
      <c r="D33" s="164" t="s">
        <v>261</v>
      </c>
      <c r="E33" s="277">
        <v>0</v>
      </c>
      <c r="F33" s="278"/>
      <c r="G33" s="277">
        <f t="shared" si="0"/>
        <v>0</v>
      </c>
      <c r="H33" s="278"/>
    </row>
    <row r="34" spans="1:8" ht="25.5">
      <c r="A34" s="161">
        <v>29</v>
      </c>
      <c r="B34" s="162" t="s">
        <v>289</v>
      </c>
      <c r="C34" s="169">
        <v>1</v>
      </c>
      <c r="D34" s="164" t="s">
        <v>261</v>
      </c>
      <c r="E34" s="277">
        <v>0</v>
      </c>
      <c r="F34" s="278"/>
      <c r="G34" s="277">
        <f t="shared" si="0"/>
        <v>0</v>
      </c>
      <c r="H34" s="278"/>
    </row>
    <row r="35" spans="1:8" ht="25.5">
      <c r="A35" s="161">
        <v>30</v>
      </c>
      <c r="B35" s="162" t="s">
        <v>290</v>
      </c>
      <c r="C35" s="169">
        <v>1</v>
      </c>
      <c r="D35" s="164" t="s">
        <v>261</v>
      </c>
      <c r="E35" s="277">
        <v>0</v>
      </c>
      <c r="F35" s="278"/>
      <c r="G35" s="277">
        <f t="shared" si="0"/>
        <v>0</v>
      </c>
      <c r="H35" s="278"/>
    </row>
    <row r="36" spans="1:8" ht="12.75">
      <c r="A36" s="161">
        <v>31</v>
      </c>
      <c r="B36" s="162" t="s">
        <v>291</v>
      </c>
      <c r="C36" s="169">
        <v>1</v>
      </c>
      <c r="D36" s="164" t="s">
        <v>261</v>
      </c>
      <c r="E36" s="277">
        <v>0</v>
      </c>
      <c r="F36" s="278"/>
      <c r="G36" s="277">
        <f t="shared" si="0"/>
        <v>0</v>
      </c>
      <c r="H36" s="278"/>
    </row>
    <row r="37" spans="1:8" ht="25.5">
      <c r="A37" s="161">
        <v>32</v>
      </c>
      <c r="B37" s="162" t="s">
        <v>292</v>
      </c>
      <c r="C37" s="169">
        <v>1</v>
      </c>
      <c r="D37" s="164" t="s">
        <v>261</v>
      </c>
      <c r="E37" s="277">
        <v>0</v>
      </c>
      <c r="F37" s="278"/>
      <c r="G37" s="277">
        <f t="shared" si="0"/>
        <v>0</v>
      </c>
      <c r="H37" s="278"/>
    </row>
    <row r="38" spans="1:8" ht="12.75">
      <c r="A38" s="161">
        <v>33</v>
      </c>
      <c r="B38" s="162" t="s">
        <v>293</v>
      </c>
      <c r="C38" s="169">
        <v>1</v>
      </c>
      <c r="D38" s="164" t="s">
        <v>261</v>
      </c>
      <c r="E38" s="277">
        <v>0</v>
      </c>
      <c r="F38" s="278"/>
      <c r="G38" s="277">
        <f t="shared" si="0"/>
        <v>0</v>
      </c>
      <c r="H38" s="278"/>
    </row>
    <row r="39" spans="1:8" ht="12.75">
      <c r="A39" s="161">
        <v>34</v>
      </c>
      <c r="B39" s="162" t="s">
        <v>294</v>
      </c>
      <c r="C39" s="169">
        <v>1</v>
      </c>
      <c r="D39" s="164" t="s">
        <v>261</v>
      </c>
      <c r="E39" s="277">
        <v>0</v>
      </c>
      <c r="F39" s="278"/>
      <c r="G39" s="277">
        <f t="shared" si="0"/>
        <v>0</v>
      </c>
      <c r="H39" s="278"/>
    </row>
    <row r="40" spans="1:8" ht="12.75">
      <c r="A40" s="161">
        <v>35</v>
      </c>
      <c r="B40" s="162" t="s">
        <v>295</v>
      </c>
      <c r="C40" s="169">
        <v>1</v>
      </c>
      <c r="D40" s="164" t="s">
        <v>261</v>
      </c>
      <c r="E40" s="277">
        <v>0</v>
      </c>
      <c r="F40" s="278"/>
      <c r="G40" s="277">
        <f t="shared" si="0"/>
        <v>0</v>
      </c>
      <c r="H40" s="278"/>
    </row>
    <row r="41" spans="1:8" ht="12.75">
      <c r="A41" s="161">
        <v>36</v>
      </c>
      <c r="B41" s="162" t="s">
        <v>296</v>
      </c>
      <c r="C41" s="169">
        <v>1</v>
      </c>
      <c r="D41" s="164" t="s">
        <v>261</v>
      </c>
      <c r="E41" s="277">
        <v>0</v>
      </c>
      <c r="F41" s="278"/>
      <c r="G41" s="277">
        <f t="shared" si="0"/>
        <v>0</v>
      </c>
      <c r="H41" s="278"/>
    </row>
    <row r="42" spans="1:8" ht="12.75">
      <c r="A42" s="161">
        <v>37</v>
      </c>
      <c r="B42" s="162" t="s">
        <v>297</v>
      </c>
      <c r="C42" s="169">
        <v>1</v>
      </c>
      <c r="D42" s="164" t="s">
        <v>261</v>
      </c>
      <c r="E42" s="277">
        <v>0</v>
      </c>
      <c r="F42" s="278"/>
      <c r="G42" s="277">
        <f t="shared" si="0"/>
        <v>0</v>
      </c>
      <c r="H42" s="278"/>
    </row>
    <row r="43" spans="1:8" ht="25.5" customHeight="1">
      <c r="A43" s="161">
        <v>38</v>
      </c>
      <c r="B43" s="162" t="s">
        <v>298</v>
      </c>
      <c r="C43" s="169">
        <v>1</v>
      </c>
      <c r="D43" s="164" t="s">
        <v>261</v>
      </c>
      <c r="E43" s="277">
        <v>0</v>
      </c>
      <c r="F43" s="278"/>
      <c r="G43" s="277">
        <f t="shared" si="0"/>
        <v>0</v>
      </c>
      <c r="H43" s="278"/>
    </row>
    <row r="44" spans="1:8" ht="25.5" customHeight="1">
      <c r="A44" s="161">
        <v>39</v>
      </c>
      <c r="B44" s="162" t="s">
        <v>299</v>
      </c>
      <c r="C44" s="169">
        <v>1</v>
      </c>
      <c r="D44" s="164" t="s">
        <v>261</v>
      </c>
      <c r="E44" s="277">
        <v>0</v>
      </c>
      <c r="F44" s="278"/>
      <c r="G44" s="277">
        <f t="shared" si="0"/>
        <v>0</v>
      </c>
      <c r="H44" s="278"/>
    </row>
    <row r="45" spans="1:8" ht="25.5" customHeight="1">
      <c r="A45" s="161">
        <v>40</v>
      </c>
      <c r="B45" s="162" t="s">
        <v>300</v>
      </c>
      <c r="C45" s="169">
        <v>1</v>
      </c>
      <c r="D45" s="164" t="s">
        <v>261</v>
      </c>
      <c r="E45" s="277">
        <v>0</v>
      </c>
      <c r="F45" s="278"/>
      <c r="G45" s="277">
        <f t="shared" si="0"/>
        <v>0</v>
      </c>
      <c r="H45" s="278"/>
    </row>
    <row r="46" spans="1:8" ht="25.5" customHeight="1">
      <c r="A46" s="161">
        <v>41</v>
      </c>
      <c r="B46" s="162" t="s">
        <v>301</v>
      </c>
      <c r="C46" s="169">
        <v>1</v>
      </c>
      <c r="D46" s="164" t="s">
        <v>261</v>
      </c>
      <c r="E46" s="277">
        <v>0</v>
      </c>
      <c r="F46" s="278"/>
      <c r="G46" s="277">
        <f t="shared" si="0"/>
        <v>0</v>
      </c>
      <c r="H46" s="278"/>
    </row>
    <row r="47" spans="1:8" ht="25.5" customHeight="1">
      <c r="A47" s="161">
        <v>42</v>
      </c>
      <c r="B47" s="162" t="s">
        <v>302</v>
      </c>
      <c r="C47" s="169">
        <v>1</v>
      </c>
      <c r="D47" s="164" t="s">
        <v>261</v>
      </c>
      <c r="E47" s="277">
        <v>0</v>
      </c>
      <c r="F47" s="278"/>
      <c r="G47" s="277">
        <f t="shared" si="0"/>
        <v>0</v>
      </c>
      <c r="H47" s="278"/>
    </row>
    <row r="48" spans="1:8" ht="25.5">
      <c r="A48" s="161">
        <v>43</v>
      </c>
      <c r="B48" s="162" t="s">
        <v>303</v>
      </c>
      <c r="C48" s="169">
        <v>1</v>
      </c>
      <c r="D48" s="164" t="s">
        <v>261</v>
      </c>
      <c r="E48" s="277">
        <v>0</v>
      </c>
      <c r="F48" s="278"/>
      <c r="G48" s="277">
        <f t="shared" si="0"/>
        <v>0</v>
      </c>
      <c r="H48" s="278"/>
    </row>
    <row r="49" spans="1:8" ht="25.5">
      <c r="A49" s="161">
        <v>44</v>
      </c>
      <c r="B49" s="162" t="s">
        <v>304</v>
      </c>
      <c r="C49" s="169">
        <v>1</v>
      </c>
      <c r="D49" s="164" t="s">
        <v>261</v>
      </c>
      <c r="E49" s="277">
        <v>0</v>
      </c>
      <c r="F49" s="278"/>
      <c r="G49" s="277">
        <f t="shared" si="0"/>
        <v>0</v>
      </c>
      <c r="H49" s="278"/>
    </row>
    <row r="50" spans="1:8" ht="12.75">
      <c r="A50" s="161">
        <v>45</v>
      </c>
      <c r="B50" s="170" t="s">
        <v>305</v>
      </c>
      <c r="C50" s="169">
        <v>1</v>
      </c>
      <c r="D50" s="164" t="s">
        <v>261</v>
      </c>
      <c r="E50" s="277">
        <v>0</v>
      </c>
      <c r="F50" s="278"/>
      <c r="G50" s="277">
        <f t="shared" si="0"/>
        <v>0</v>
      </c>
      <c r="H50" s="278"/>
    </row>
    <row r="51" spans="1:8" ht="12.75">
      <c r="A51" s="161">
        <v>46</v>
      </c>
      <c r="B51" s="170" t="s">
        <v>306</v>
      </c>
      <c r="C51" s="169">
        <v>1</v>
      </c>
      <c r="D51" s="164" t="s">
        <v>261</v>
      </c>
      <c r="E51" s="277">
        <v>0</v>
      </c>
      <c r="F51" s="278"/>
      <c r="G51" s="277">
        <f t="shared" si="0"/>
        <v>0</v>
      </c>
      <c r="H51" s="278"/>
    </row>
    <row r="52" spans="1:8" ht="12.75">
      <c r="A52" s="161">
        <v>47</v>
      </c>
      <c r="B52" s="170" t="s">
        <v>307</v>
      </c>
      <c r="C52" s="169">
        <v>1</v>
      </c>
      <c r="D52" s="164" t="s">
        <v>261</v>
      </c>
      <c r="E52" s="277">
        <v>0</v>
      </c>
      <c r="F52" s="278"/>
      <c r="G52" s="277">
        <f t="shared" si="0"/>
        <v>0</v>
      </c>
      <c r="H52" s="278"/>
    </row>
    <row r="53" spans="1:8" ht="12.75">
      <c r="A53" s="161">
        <v>48</v>
      </c>
      <c r="B53" s="170" t="s">
        <v>308</v>
      </c>
      <c r="C53" s="169">
        <v>1</v>
      </c>
      <c r="D53" s="164" t="s">
        <v>261</v>
      </c>
      <c r="E53" s="277">
        <v>0</v>
      </c>
      <c r="F53" s="278"/>
      <c r="G53" s="277">
        <f t="shared" si="0"/>
        <v>0</v>
      </c>
      <c r="H53" s="278"/>
    </row>
    <row r="54" spans="1:8" ht="12.75">
      <c r="A54" s="161">
        <v>49</v>
      </c>
      <c r="B54" s="170" t="s">
        <v>309</v>
      </c>
      <c r="C54" s="169">
        <v>1</v>
      </c>
      <c r="D54" s="164" t="s">
        <v>261</v>
      </c>
      <c r="E54" s="277">
        <v>0</v>
      </c>
      <c r="F54" s="278"/>
      <c r="G54" s="277">
        <f t="shared" si="0"/>
        <v>0</v>
      </c>
      <c r="H54" s="278"/>
    </row>
    <row r="55" spans="1:8" ht="12.75">
      <c r="A55" s="161">
        <v>50</v>
      </c>
      <c r="B55" s="170" t="s">
        <v>310</v>
      </c>
      <c r="C55" s="169">
        <v>1</v>
      </c>
      <c r="D55" s="164" t="s">
        <v>261</v>
      </c>
      <c r="E55" s="277">
        <v>0</v>
      </c>
      <c r="F55" s="278"/>
      <c r="G55" s="277">
        <f t="shared" si="0"/>
        <v>0</v>
      </c>
      <c r="H55" s="278"/>
    </row>
    <row r="56" spans="1:8" ht="12.75">
      <c r="A56" s="161">
        <v>51</v>
      </c>
      <c r="B56" s="170" t="s">
        <v>311</v>
      </c>
      <c r="C56" s="169">
        <v>1</v>
      </c>
      <c r="D56" s="164" t="s">
        <v>261</v>
      </c>
      <c r="E56" s="277">
        <v>0</v>
      </c>
      <c r="F56" s="278"/>
      <c r="G56" s="277">
        <f t="shared" si="0"/>
        <v>0</v>
      </c>
      <c r="H56" s="278"/>
    </row>
    <row r="57" spans="1:8" ht="12.75">
      <c r="A57" s="161">
        <v>52</v>
      </c>
      <c r="B57" s="170" t="s">
        <v>312</v>
      </c>
      <c r="C57" s="169">
        <v>1</v>
      </c>
      <c r="D57" s="164" t="s">
        <v>261</v>
      </c>
      <c r="E57" s="277">
        <v>0</v>
      </c>
      <c r="F57" s="278"/>
      <c r="G57" s="277">
        <f t="shared" si="0"/>
        <v>0</v>
      </c>
      <c r="H57" s="278"/>
    </row>
    <row r="58" spans="1:8" ht="25.5">
      <c r="A58" s="161">
        <v>53</v>
      </c>
      <c r="B58" s="162" t="s">
        <v>313</v>
      </c>
      <c r="C58" s="169">
        <v>1</v>
      </c>
      <c r="D58" s="164" t="s">
        <v>261</v>
      </c>
      <c r="E58" s="277">
        <v>0</v>
      </c>
      <c r="F58" s="278"/>
      <c r="G58" s="277">
        <f t="shared" si="0"/>
        <v>0</v>
      </c>
      <c r="H58" s="278"/>
    </row>
    <row r="59" spans="1:8" ht="25.5">
      <c r="A59" s="161">
        <v>54</v>
      </c>
      <c r="B59" s="162" t="s">
        <v>314</v>
      </c>
      <c r="C59" s="169">
        <v>1</v>
      </c>
      <c r="D59" s="164" t="s">
        <v>261</v>
      </c>
      <c r="E59" s="277">
        <v>0</v>
      </c>
      <c r="F59" s="278"/>
      <c r="G59" s="277">
        <f t="shared" si="0"/>
        <v>0</v>
      </c>
      <c r="H59" s="278"/>
    </row>
    <row r="60" spans="1:8" ht="38.25">
      <c r="A60" s="161">
        <v>55</v>
      </c>
      <c r="B60" s="162" t="s">
        <v>315</v>
      </c>
      <c r="C60" s="169">
        <v>1</v>
      </c>
      <c r="D60" s="164" t="s">
        <v>261</v>
      </c>
      <c r="E60" s="277">
        <v>0</v>
      </c>
      <c r="F60" s="278"/>
      <c r="G60" s="277">
        <f t="shared" si="0"/>
        <v>0</v>
      </c>
      <c r="H60" s="278"/>
    </row>
    <row r="61" spans="1:8" ht="38.25">
      <c r="A61" s="161">
        <v>56</v>
      </c>
      <c r="B61" s="162" t="s">
        <v>316</v>
      </c>
      <c r="C61" s="169">
        <v>1</v>
      </c>
      <c r="D61" s="164" t="s">
        <v>261</v>
      </c>
      <c r="E61" s="277">
        <v>0</v>
      </c>
      <c r="F61" s="278"/>
      <c r="G61" s="277">
        <f t="shared" si="0"/>
        <v>0</v>
      </c>
      <c r="H61" s="278"/>
    </row>
    <row r="62" spans="1:8" ht="25.5">
      <c r="A62" s="161">
        <v>57</v>
      </c>
      <c r="B62" s="170" t="s">
        <v>317</v>
      </c>
      <c r="C62" s="169">
        <v>1</v>
      </c>
      <c r="D62" s="164" t="s">
        <v>261</v>
      </c>
      <c r="E62" s="277">
        <v>0</v>
      </c>
      <c r="F62" s="278"/>
      <c r="G62" s="277">
        <f t="shared" si="0"/>
        <v>0</v>
      </c>
      <c r="H62" s="278"/>
    </row>
    <row r="63" spans="1:8" ht="25.5">
      <c r="A63" s="161">
        <v>58</v>
      </c>
      <c r="B63" s="170" t="s">
        <v>318</v>
      </c>
      <c r="C63" s="169">
        <v>1</v>
      </c>
      <c r="D63" s="164" t="s">
        <v>261</v>
      </c>
      <c r="E63" s="277">
        <v>0</v>
      </c>
      <c r="F63" s="278"/>
      <c r="G63" s="277">
        <f t="shared" si="0"/>
        <v>0</v>
      </c>
      <c r="H63" s="278"/>
    </row>
    <row r="64" spans="1:8" ht="25.5">
      <c r="A64" s="161">
        <v>59</v>
      </c>
      <c r="B64" s="170" t="s">
        <v>319</v>
      </c>
      <c r="C64" s="169">
        <v>1</v>
      </c>
      <c r="D64" s="164" t="s">
        <v>261</v>
      </c>
      <c r="E64" s="277">
        <v>0</v>
      </c>
      <c r="F64" s="278"/>
      <c r="G64" s="277">
        <f t="shared" si="0"/>
        <v>0</v>
      </c>
      <c r="H64" s="278"/>
    </row>
    <row r="65" spans="1:8" ht="12.75">
      <c r="A65" s="161">
        <v>60</v>
      </c>
      <c r="B65" s="162" t="s">
        <v>320</v>
      </c>
      <c r="C65" s="169">
        <v>1</v>
      </c>
      <c r="D65" s="164" t="s">
        <v>261</v>
      </c>
      <c r="E65" s="277">
        <v>0</v>
      </c>
      <c r="F65" s="278"/>
      <c r="G65" s="277">
        <f t="shared" si="0"/>
        <v>0</v>
      </c>
      <c r="H65" s="278"/>
    </row>
    <row r="66" spans="1:8" ht="12.75">
      <c r="A66" s="161">
        <v>61</v>
      </c>
      <c r="B66" s="162" t="s">
        <v>321</v>
      </c>
      <c r="C66" s="169">
        <v>1</v>
      </c>
      <c r="D66" s="164" t="s">
        <v>261</v>
      </c>
      <c r="E66" s="277">
        <v>0</v>
      </c>
      <c r="F66" s="278"/>
      <c r="G66" s="277">
        <f t="shared" si="0"/>
        <v>0</v>
      </c>
      <c r="H66" s="278"/>
    </row>
    <row r="67" spans="1:8" ht="12.75">
      <c r="A67" s="161">
        <v>62</v>
      </c>
      <c r="B67" s="162" t="s">
        <v>322</v>
      </c>
      <c r="C67" s="169">
        <v>1</v>
      </c>
      <c r="D67" s="164" t="s">
        <v>261</v>
      </c>
      <c r="E67" s="277">
        <v>0</v>
      </c>
      <c r="F67" s="278"/>
      <c r="G67" s="277">
        <f t="shared" si="0"/>
        <v>0</v>
      </c>
      <c r="H67" s="278"/>
    </row>
    <row r="68" spans="1:8" ht="12.75">
      <c r="A68" s="161">
        <v>63</v>
      </c>
      <c r="B68" s="162" t="s">
        <v>323</v>
      </c>
      <c r="C68" s="169">
        <v>1</v>
      </c>
      <c r="D68" s="164" t="s">
        <v>261</v>
      </c>
      <c r="E68" s="277">
        <v>0</v>
      </c>
      <c r="F68" s="278"/>
      <c r="G68" s="277">
        <f t="shared" si="0"/>
        <v>0</v>
      </c>
      <c r="H68" s="278"/>
    </row>
    <row r="69" spans="1:8" ht="25.5">
      <c r="A69" s="161">
        <v>64</v>
      </c>
      <c r="B69" s="162" t="s">
        <v>324</v>
      </c>
      <c r="C69" s="169">
        <v>1</v>
      </c>
      <c r="D69" s="164" t="s">
        <v>261</v>
      </c>
      <c r="E69" s="277">
        <v>0</v>
      </c>
      <c r="F69" s="278"/>
      <c r="G69" s="277">
        <f t="shared" si="0"/>
        <v>0</v>
      </c>
      <c r="H69" s="278"/>
    </row>
    <row r="70" spans="1:8" ht="25.5">
      <c r="A70" s="161">
        <v>65</v>
      </c>
      <c r="B70" s="162" t="s">
        <v>325</v>
      </c>
      <c r="C70" s="169">
        <v>1</v>
      </c>
      <c r="D70" s="164" t="s">
        <v>261</v>
      </c>
      <c r="E70" s="277">
        <v>0</v>
      </c>
      <c r="F70" s="278"/>
      <c r="G70" s="277">
        <f t="shared" si="0"/>
        <v>0</v>
      </c>
      <c r="H70" s="278"/>
    </row>
    <row r="71" spans="1:8" ht="25.5">
      <c r="A71" s="161">
        <v>66</v>
      </c>
      <c r="B71" s="162" t="s">
        <v>326</v>
      </c>
      <c r="C71" s="169">
        <v>1</v>
      </c>
      <c r="D71" s="164" t="s">
        <v>261</v>
      </c>
      <c r="E71" s="277">
        <v>0</v>
      </c>
      <c r="F71" s="278"/>
      <c r="G71" s="277">
        <f aca="true" t="shared" si="1" ref="G71:G84">C71*E71</f>
        <v>0</v>
      </c>
      <c r="H71" s="278"/>
    </row>
    <row r="72" spans="1:8" ht="25.5">
      <c r="A72" s="161">
        <v>67</v>
      </c>
      <c r="B72" s="170" t="s">
        <v>327</v>
      </c>
      <c r="C72" s="169">
        <v>1</v>
      </c>
      <c r="D72" s="164" t="s">
        <v>261</v>
      </c>
      <c r="E72" s="277">
        <v>0</v>
      </c>
      <c r="F72" s="278"/>
      <c r="G72" s="277">
        <f t="shared" si="1"/>
        <v>0</v>
      </c>
      <c r="H72" s="278"/>
    </row>
    <row r="73" spans="1:8" ht="12.75">
      <c r="A73" s="161">
        <v>69</v>
      </c>
      <c r="B73" s="162" t="s">
        <v>328</v>
      </c>
      <c r="C73" s="169">
        <v>1</v>
      </c>
      <c r="D73" s="164" t="s">
        <v>261</v>
      </c>
      <c r="E73" s="277">
        <v>0</v>
      </c>
      <c r="F73" s="278"/>
      <c r="G73" s="277">
        <f t="shared" si="1"/>
        <v>0</v>
      </c>
      <c r="H73" s="278"/>
    </row>
    <row r="74" spans="1:8" ht="12.75">
      <c r="A74" s="161">
        <v>70</v>
      </c>
      <c r="B74" s="162" t="s">
        <v>329</v>
      </c>
      <c r="C74" s="169">
        <v>1</v>
      </c>
      <c r="D74" s="164" t="s">
        <v>261</v>
      </c>
      <c r="E74" s="277">
        <v>0</v>
      </c>
      <c r="F74" s="278"/>
      <c r="G74" s="277">
        <f t="shared" si="1"/>
        <v>0</v>
      </c>
      <c r="H74" s="278"/>
    </row>
    <row r="75" spans="1:8" ht="12.75">
      <c r="A75" s="161">
        <v>71</v>
      </c>
      <c r="B75" s="162" t="s">
        <v>330</v>
      </c>
      <c r="C75" s="169">
        <v>1</v>
      </c>
      <c r="D75" s="164" t="s">
        <v>261</v>
      </c>
      <c r="E75" s="277">
        <v>0</v>
      </c>
      <c r="F75" s="278"/>
      <c r="G75" s="277">
        <f t="shared" si="1"/>
        <v>0</v>
      </c>
      <c r="H75" s="278"/>
    </row>
    <row r="76" spans="1:8" ht="12.75">
      <c r="A76" s="161">
        <v>72</v>
      </c>
      <c r="B76" s="162" t="s">
        <v>331</v>
      </c>
      <c r="C76" s="169">
        <v>1</v>
      </c>
      <c r="D76" s="164" t="s">
        <v>261</v>
      </c>
      <c r="E76" s="277">
        <v>0</v>
      </c>
      <c r="F76" s="278"/>
      <c r="G76" s="277">
        <f t="shared" si="1"/>
        <v>0</v>
      </c>
      <c r="H76" s="278"/>
    </row>
    <row r="77" spans="1:8" ht="12.75">
      <c r="A77" s="161">
        <v>73</v>
      </c>
      <c r="B77" s="162" t="s">
        <v>332</v>
      </c>
      <c r="C77" s="169">
        <v>1</v>
      </c>
      <c r="D77" s="164" t="s">
        <v>261</v>
      </c>
      <c r="E77" s="277">
        <v>0</v>
      </c>
      <c r="F77" s="278"/>
      <c r="G77" s="277">
        <f t="shared" si="1"/>
        <v>0</v>
      </c>
      <c r="H77" s="278"/>
    </row>
    <row r="78" spans="1:8" ht="12.75">
      <c r="A78" s="161">
        <v>74</v>
      </c>
      <c r="B78" s="162" t="s">
        <v>333</v>
      </c>
      <c r="C78" s="169">
        <v>1</v>
      </c>
      <c r="D78" s="164" t="s">
        <v>261</v>
      </c>
      <c r="E78" s="277">
        <v>0</v>
      </c>
      <c r="F78" s="278"/>
      <c r="G78" s="277">
        <f t="shared" si="1"/>
        <v>0</v>
      </c>
      <c r="H78" s="278"/>
    </row>
    <row r="79" spans="1:8" ht="12.75">
      <c r="A79" s="161">
        <v>75</v>
      </c>
      <c r="B79" s="162" t="s">
        <v>334</v>
      </c>
      <c r="C79" s="169">
        <v>1</v>
      </c>
      <c r="D79" s="164" t="s">
        <v>261</v>
      </c>
      <c r="E79" s="277">
        <v>0</v>
      </c>
      <c r="F79" s="278"/>
      <c r="G79" s="277">
        <f t="shared" si="1"/>
        <v>0</v>
      </c>
      <c r="H79" s="278"/>
    </row>
    <row r="80" spans="1:8" ht="12.75">
      <c r="A80" s="161">
        <v>76</v>
      </c>
      <c r="B80" s="162" t="s">
        <v>335</v>
      </c>
      <c r="C80" s="171">
        <v>1</v>
      </c>
      <c r="D80" s="172" t="s">
        <v>261</v>
      </c>
      <c r="E80" s="277">
        <v>0</v>
      </c>
      <c r="F80" s="278"/>
      <c r="G80" s="277">
        <f t="shared" si="1"/>
        <v>0</v>
      </c>
      <c r="H80" s="278"/>
    </row>
    <row r="81" spans="1:8" ht="25.5">
      <c r="A81" s="161">
        <v>77</v>
      </c>
      <c r="B81" s="162" t="s">
        <v>336</v>
      </c>
      <c r="C81" s="171">
        <v>1</v>
      </c>
      <c r="D81" s="172" t="s">
        <v>261</v>
      </c>
      <c r="E81" s="277">
        <v>0</v>
      </c>
      <c r="F81" s="278"/>
      <c r="G81" s="277">
        <f t="shared" si="1"/>
        <v>0</v>
      </c>
      <c r="H81" s="278"/>
    </row>
    <row r="82" spans="1:8" ht="25.5">
      <c r="A82" s="161">
        <v>78</v>
      </c>
      <c r="B82" s="162" t="s">
        <v>337</v>
      </c>
      <c r="C82" s="173">
        <v>4</v>
      </c>
      <c r="D82" s="172" t="s">
        <v>261</v>
      </c>
      <c r="E82" s="277">
        <v>0</v>
      </c>
      <c r="F82" s="278"/>
      <c r="G82" s="277">
        <f t="shared" si="1"/>
        <v>0</v>
      </c>
      <c r="H82" s="278"/>
    </row>
    <row r="83" spans="1:8" ht="25.5">
      <c r="A83" s="161">
        <v>79</v>
      </c>
      <c r="B83" s="174" t="s">
        <v>338</v>
      </c>
      <c r="C83" s="175">
        <v>1</v>
      </c>
      <c r="D83" s="176" t="s">
        <v>261</v>
      </c>
      <c r="E83" s="277">
        <v>0</v>
      </c>
      <c r="F83" s="278"/>
      <c r="G83" s="277">
        <f t="shared" si="1"/>
        <v>0</v>
      </c>
      <c r="H83" s="278"/>
    </row>
    <row r="84" spans="1:8" ht="25.5">
      <c r="A84" s="161">
        <v>80</v>
      </c>
      <c r="B84" s="174" t="s">
        <v>339</v>
      </c>
      <c r="C84" s="175">
        <v>1</v>
      </c>
      <c r="D84" s="176" t="s">
        <v>261</v>
      </c>
      <c r="E84" s="277">
        <v>0</v>
      </c>
      <c r="F84" s="278"/>
      <c r="G84" s="277">
        <f t="shared" si="1"/>
        <v>0</v>
      </c>
      <c r="H84" s="278"/>
    </row>
    <row r="85" spans="1:8" ht="12.75">
      <c r="A85" s="276" t="s">
        <v>340</v>
      </c>
      <c r="B85" s="276"/>
      <c r="C85" s="276"/>
      <c r="D85" s="276"/>
      <c r="E85" s="276"/>
      <c r="F85" s="276"/>
      <c r="G85" s="286">
        <f>SUM(G6:H84)</f>
        <v>0</v>
      </c>
      <c r="H85" s="287"/>
    </row>
    <row r="86" spans="1:8" ht="15" customHeight="1">
      <c r="A86" s="177"/>
      <c r="B86" s="178"/>
      <c r="C86" s="178"/>
      <c r="D86" s="178"/>
      <c r="E86" s="288">
        <v>0.8</v>
      </c>
      <c r="F86" s="289"/>
      <c r="G86" s="290">
        <f>G85*E86</f>
        <v>0</v>
      </c>
      <c r="H86" s="291"/>
    </row>
    <row r="87" spans="1:8" ht="15" customHeight="1">
      <c r="A87" s="295" t="s">
        <v>341</v>
      </c>
      <c r="B87" s="295"/>
      <c r="C87" s="295"/>
      <c r="D87" s="295"/>
      <c r="E87" s="295"/>
      <c r="F87" s="295"/>
      <c r="G87" s="296">
        <f>G86/60</f>
        <v>0</v>
      </c>
      <c r="H87" s="291"/>
    </row>
    <row r="88" spans="1:8" ht="15" customHeight="1">
      <c r="A88" s="271" t="s">
        <v>342</v>
      </c>
      <c r="B88" s="271"/>
      <c r="C88" s="271"/>
      <c r="D88" s="271"/>
      <c r="E88" s="271"/>
      <c r="F88" s="271"/>
      <c r="G88" s="297">
        <f>G87</f>
        <v>0</v>
      </c>
      <c r="H88" s="298"/>
    </row>
    <row r="89" spans="1:6" ht="13.5" thickBot="1">
      <c r="A89" s="159"/>
      <c r="B89" s="160"/>
      <c r="C89" s="160"/>
      <c r="D89" s="160"/>
      <c r="E89" s="160"/>
      <c r="F89" s="160"/>
    </row>
    <row r="90" spans="1:6" ht="12.75">
      <c r="A90" s="279" t="s">
        <v>343</v>
      </c>
      <c r="B90" s="280"/>
      <c r="C90" s="160"/>
      <c r="D90" s="160"/>
      <c r="E90" s="160"/>
      <c r="F90" s="160"/>
    </row>
    <row r="91" spans="1:6" ht="12.75">
      <c r="A91" s="281"/>
      <c r="B91" s="282"/>
      <c r="C91" s="160"/>
      <c r="D91" s="160"/>
      <c r="E91" s="160"/>
      <c r="F91" s="160"/>
    </row>
    <row r="92" spans="1:7" ht="12.75">
      <c r="A92" s="281"/>
      <c r="B92" s="282"/>
      <c r="C92" s="160"/>
      <c r="D92" s="160"/>
      <c r="E92" s="160"/>
      <c r="F92" s="285">
        <f>G88+37.22</f>
        <v>37.22</v>
      </c>
      <c r="G92" s="285"/>
    </row>
    <row r="93" spans="1:6" ht="13.5" thickBot="1">
      <c r="A93" s="283"/>
      <c r="B93" s="284"/>
      <c r="C93" s="160"/>
      <c r="D93" s="160"/>
      <c r="E93" s="160"/>
      <c r="F93" s="160"/>
    </row>
    <row r="94" spans="1:6" ht="12.75">
      <c r="A94" s="159"/>
      <c r="B94" s="160"/>
      <c r="C94" s="160"/>
      <c r="D94" s="160"/>
      <c r="E94" s="160"/>
      <c r="F94" s="160"/>
    </row>
  </sheetData>
  <sheetProtection/>
  <mergeCells count="177">
    <mergeCell ref="E2:H2"/>
    <mergeCell ref="A2:D2"/>
    <mergeCell ref="A87:F87"/>
    <mergeCell ref="G87:H87"/>
    <mergeCell ref="A88:F88"/>
    <mergeCell ref="G88:H88"/>
    <mergeCell ref="E81:F81"/>
    <mergeCell ref="G81:H81"/>
    <mergeCell ref="E82:F82"/>
    <mergeCell ref="G82:H82"/>
    <mergeCell ref="A90:B93"/>
    <mergeCell ref="F92:G92"/>
    <mergeCell ref="E84:F84"/>
    <mergeCell ref="G84:H84"/>
    <mergeCell ref="A85:F85"/>
    <mergeCell ref="G85:H85"/>
    <mergeCell ref="E86:F86"/>
    <mergeCell ref="G86:H86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E8:F8"/>
    <mergeCell ref="G8:H8"/>
    <mergeCell ref="A4:A5"/>
    <mergeCell ref="B4:B5"/>
    <mergeCell ref="C4:C5"/>
    <mergeCell ref="D4:D5"/>
    <mergeCell ref="E4:H4"/>
    <mergeCell ref="E5:F5"/>
    <mergeCell ref="G5:H5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80" r:id="rId2"/>
  <rowBreaks count="2" manualBreakCount="2">
    <brk id="33" max="7" man="1"/>
    <brk id="75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27">
      <selection activeCell="A35" sqref="A35:F35"/>
    </sheetView>
  </sheetViews>
  <sheetFormatPr defaultColWidth="8.7109375" defaultRowHeight="15"/>
  <cols>
    <col min="1" max="1" width="17.140625" style="0" customWidth="1"/>
    <col min="2" max="2" width="31.7109375" style="0" customWidth="1"/>
    <col min="3" max="3" width="7.140625" style="0" customWidth="1"/>
    <col min="4" max="4" width="13.28125" style="0" customWidth="1"/>
    <col min="5" max="5" width="6.57421875" style="0" bestFit="1" customWidth="1"/>
    <col min="6" max="6" width="8.7109375" style="0" customWidth="1"/>
    <col min="7" max="7" width="12.00390625" style="0" customWidth="1"/>
    <col min="8" max="9" width="8.7109375" style="0" customWidth="1"/>
    <col min="10" max="10" width="32.421875" style="0" customWidth="1"/>
    <col min="11" max="11" width="11.57421875" style="0" customWidth="1"/>
    <col min="12" max="12" width="11.8515625" style="0" customWidth="1"/>
    <col min="13" max="13" width="8.7109375" style="0" customWidth="1"/>
    <col min="14" max="14" width="10.7109375" style="0" customWidth="1"/>
  </cols>
  <sheetData>
    <row r="1" spans="1:7" ht="52.5" customHeight="1" thickBot="1">
      <c r="A1" s="256" t="s">
        <v>248</v>
      </c>
      <c r="B1" s="257"/>
      <c r="C1" s="258"/>
      <c r="D1" s="301" t="s">
        <v>552</v>
      </c>
      <c r="E1" s="259"/>
      <c r="F1" s="259"/>
      <c r="G1" s="260"/>
    </row>
    <row r="2" spans="1:7" ht="35.25" customHeight="1">
      <c r="A2" s="269" t="s">
        <v>251</v>
      </c>
      <c r="B2" s="269"/>
      <c r="C2" s="269"/>
      <c r="D2" s="269"/>
      <c r="E2" s="269"/>
      <c r="F2" s="269"/>
      <c r="G2" s="269"/>
    </row>
    <row r="3" spans="1:7" ht="19.5" customHeight="1" thickBot="1">
      <c r="A3" s="34"/>
      <c r="B3" s="94"/>
      <c r="C3" s="94"/>
      <c r="D3" s="94"/>
      <c r="E3" s="94"/>
      <c r="F3" s="94"/>
      <c r="G3" s="94"/>
    </row>
    <row r="4" spans="1:7" ht="15.75" thickBot="1">
      <c r="A4" s="302" t="s">
        <v>107</v>
      </c>
      <c r="B4" s="303"/>
      <c r="C4" s="303"/>
      <c r="D4" s="303"/>
      <c r="E4" s="303"/>
      <c r="F4" s="303"/>
      <c r="G4" s="304"/>
    </row>
    <row r="5" spans="1:7" ht="15">
      <c r="A5" s="71"/>
      <c r="B5" s="71"/>
      <c r="C5" s="71"/>
      <c r="D5" s="71"/>
      <c r="E5" s="71"/>
      <c r="F5" s="71"/>
      <c r="G5" s="71"/>
    </row>
    <row r="6" spans="1:7" ht="15">
      <c r="A6" s="30" t="s">
        <v>355</v>
      </c>
      <c r="B6" s="71"/>
      <c r="C6" s="71"/>
      <c r="D6" s="71"/>
      <c r="E6" s="71"/>
      <c r="F6" s="71"/>
      <c r="G6" s="71"/>
    </row>
    <row r="7" spans="1:7" ht="15">
      <c r="A7" s="72"/>
      <c r="B7" s="71"/>
      <c r="C7" s="71"/>
      <c r="D7" s="71"/>
      <c r="E7" s="71"/>
      <c r="F7" s="71"/>
      <c r="G7" s="71"/>
    </row>
    <row r="8" spans="1:7" ht="15.75" thickBot="1">
      <c r="A8" s="72"/>
      <c r="B8" s="71"/>
      <c r="C8" s="71"/>
      <c r="D8" s="71"/>
      <c r="E8" s="71"/>
      <c r="F8" s="71"/>
      <c r="G8" s="71"/>
    </row>
    <row r="9" spans="1:7" ht="15.75" thickBot="1">
      <c r="A9" s="299" t="s">
        <v>108</v>
      </c>
      <c r="B9" s="299"/>
      <c r="C9" s="299"/>
      <c r="D9" s="299"/>
      <c r="E9" s="299"/>
      <c r="F9" s="299"/>
      <c r="G9" s="299"/>
    </row>
    <row r="10" spans="1:7" ht="39" thickBot="1">
      <c r="A10" s="73" t="s">
        <v>96</v>
      </c>
      <c r="B10" s="73" t="s">
        <v>1</v>
      </c>
      <c r="C10" s="31" t="s">
        <v>97</v>
      </c>
      <c r="D10" s="74" t="s">
        <v>98</v>
      </c>
      <c r="E10" s="77" t="s">
        <v>99</v>
      </c>
      <c r="F10" s="74" t="s">
        <v>100</v>
      </c>
      <c r="G10" s="74" t="s">
        <v>101</v>
      </c>
    </row>
    <row r="11" spans="1:7" ht="39.75" thickBot="1">
      <c r="A11" s="75" t="s">
        <v>102</v>
      </c>
      <c r="B11" s="103" t="s">
        <v>240</v>
      </c>
      <c r="C11" s="78" t="s">
        <v>97</v>
      </c>
      <c r="D11" s="80">
        <v>0</v>
      </c>
      <c r="E11" s="79">
        <v>1</v>
      </c>
      <c r="F11" s="79">
        <v>36</v>
      </c>
      <c r="G11" s="80">
        <f>ROUND(D11*E11/F11,2)</f>
        <v>0</v>
      </c>
    </row>
    <row r="12" spans="1:7" ht="26.25" thickBot="1">
      <c r="A12" s="75" t="s">
        <v>102</v>
      </c>
      <c r="B12" s="99" t="s">
        <v>244</v>
      </c>
      <c r="C12" s="78" t="s">
        <v>109</v>
      </c>
      <c r="D12" s="80">
        <v>0</v>
      </c>
      <c r="E12" s="79">
        <v>1</v>
      </c>
      <c r="F12" s="79">
        <v>12</v>
      </c>
      <c r="G12" s="80">
        <f>ROUND(D12*E12/F12,2)</f>
        <v>0</v>
      </c>
    </row>
    <row r="13" spans="1:7" ht="26.25" thickBot="1">
      <c r="A13" s="75" t="s">
        <v>102</v>
      </c>
      <c r="B13" s="99" t="s">
        <v>243</v>
      </c>
      <c r="C13" s="78" t="s">
        <v>97</v>
      </c>
      <c r="D13" s="80">
        <v>0</v>
      </c>
      <c r="E13" s="79">
        <v>1</v>
      </c>
      <c r="F13" s="79">
        <v>6</v>
      </c>
      <c r="G13" s="80">
        <f>ROUND(D13*E13/F13,2)</f>
        <v>0</v>
      </c>
    </row>
    <row r="14" spans="1:7" ht="39" thickBot="1">
      <c r="A14" s="75" t="s">
        <v>102</v>
      </c>
      <c r="B14" s="99" t="s">
        <v>247</v>
      </c>
      <c r="C14" s="78" t="s">
        <v>97</v>
      </c>
      <c r="D14" s="80">
        <v>0</v>
      </c>
      <c r="E14" s="79">
        <v>1</v>
      </c>
      <c r="F14" s="79">
        <v>12</v>
      </c>
      <c r="G14" s="80">
        <f>ROUND(D14*E14/F14,2)</f>
        <v>0</v>
      </c>
    </row>
    <row r="15" spans="1:7" ht="15.75" thickBot="1">
      <c r="A15" s="299" t="s">
        <v>105</v>
      </c>
      <c r="B15" s="299"/>
      <c r="C15" s="299"/>
      <c r="D15" s="299"/>
      <c r="E15" s="299"/>
      <c r="F15" s="299"/>
      <c r="G15" s="96">
        <f>SUM(G11:G14)</f>
        <v>0</v>
      </c>
    </row>
    <row r="16" spans="1:7" ht="15">
      <c r="A16" s="71"/>
      <c r="B16" s="71"/>
      <c r="C16" s="71"/>
      <c r="D16" s="71"/>
      <c r="E16" s="71"/>
      <c r="F16" s="71"/>
      <c r="G16" s="71"/>
    </row>
    <row r="17" spans="1:7" ht="15">
      <c r="A17" s="72" t="s">
        <v>110</v>
      </c>
      <c r="B17" s="71"/>
      <c r="C17" s="71"/>
      <c r="D17" s="71"/>
      <c r="E17" s="71"/>
      <c r="F17" s="71"/>
      <c r="G17" s="71"/>
    </row>
    <row r="18" spans="1:7" ht="15">
      <c r="A18" s="66"/>
      <c r="B18" s="71"/>
      <c r="C18" s="71"/>
      <c r="D18" s="71"/>
      <c r="E18" s="71"/>
      <c r="F18" s="71"/>
      <c r="G18" s="71"/>
    </row>
    <row r="19" spans="1:12" ht="15">
      <c r="A19" s="66"/>
      <c r="B19" s="71"/>
      <c r="C19" s="71"/>
      <c r="D19" s="71"/>
      <c r="E19" s="71"/>
      <c r="F19" s="71"/>
      <c r="G19" s="71"/>
      <c r="J19" s="35"/>
      <c r="K19" s="36"/>
      <c r="L19" s="36"/>
    </row>
    <row r="20" spans="1:12" ht="15">
      <c r="A20" s="71"/>
      <c r="B20" s="71"/>
      <c r="C20" s="71"/>
      <c r="D20" s="71"/>
      <c r="E20" s="71"/>
      <c r="F20" s="71"/>
      <c r="G20" s="71"/>
      <c r="J20" s="36"/>
      <c r="K20" s="36"/>
      <c r="L20" s="36"/>
    </row>
    <row r="21" spans="1:14" ht="15">
      <c r="A21" s="30" t="s">
        <v>356</v>
      </c>
      <c r="B21" s="71"/>
      <c r="C21" s="71"/>
      <c r="D21" s="71"/>
      <c r="E21" s="71"/>
      <c r="F21" s="71"/>
      <c r="G21" s="71"/>
      <c r="J21" s="95"/>
      <c r="K21" s="37"/>
      <c r="L21" s="36"/>
      <c r="M21" s="36"/>
      <c r="N21" s="36"/>
    </row>
    <row r="22" spans="1:14" ht="15">
      <c r="A22" s="71"/>
      <c r="B22" s="71"/>
      <c r="C22" s="71"/>
      <c r="D22" s="71"/>
      <c r="E22" s="71"/>
      <c r="F22" s="71"/>
      <c r="G22" s="71"/>
      <c r="I22" s="300"/>
      <c r="J22" s="300"/>
      <c r="K22" s="300"/>
      <c r="L22" s="300"/>
      <c r="M22" s="300"/>
      <c r="N22" s="300"/>
    </row>
    <row r="23" spans="1:14" ht="15.75" thickBot="1">
      <c r="A23" s="71"/>
      <c r="B23" s="71"/>
      <c r="C23" s="71"/>
      <c r="D23" s="71"/>
      <c r="E23" s="71"/>
      <c r="F23" s="71"/>
      <c r="G23" s="71"/>
      <c r="I23" s="97"/>
      <c r="J23" s="97"/>
      <c r="K23" s="97"/>
      <c r="L23" s="98"/>
      <c r="M23" s="98"/>
      <c r="N23" s="98"/>
    </row>
    <row r="24" spans="1:14" ht="15.75" thickBot="1">
      <c r="A24" s="299" t="s">
        <v>108</v>
      </c>
      <c r="B24" s="299"/>
      <c r="C24" s="299"/>
      <c r="D24" s="299"/>
      <c r="E24" s="299"/>
      <c r="F24" s="299"/>
      <c r="G24" s="299"/>
      <c r="I24" s="97"/>
      <c r="J24" s="100"/>
      <c r="K24" s="101"/>
      <c r="L24" s="102"/>
      <c r="M24" s="102"/>
      <c r="N24" s="101"/>
    </row>
    <row r="25" spans="1:14" ht="39" thickBot="1">
      <c r="A25" s="73" t="s">
        <v>96</v>
      </c>
      <c r="B25" s="73" t="s">
        <v>1</v>
      </c>
      <c r="C25" s="31" t="s">
        <v>97</v>
      </c>
      <c r="D25" s="74" t="s">
        <v>98</v>
      </c>
      <c r="E25" s="77" t="s">
        <v>99</v>
      </c>
      <c r="F25" s="74" t="s">
        <v>100</v>
      </c>
      <c r="G25" s="74" t="s">
        <v>101</v>
      </c>
      <c r="I25" s="156"/>
      <c r="J25" s="100"/>
      <c r="K25" s="101"/>
      <c r="L25" s="102"/>
      <c r="M25" s="102"/>
      <c r="N25" s="101"/>
    </row>
    <row r="26" spans="1:14" ht="39.75" thickBot="1">
      <c r="A26" s="75" t="s">
        <v>102</v>
      </c>
      <c r="B26" s="103" t="s">
        <v>240</v>
      </c>
      <c r="C26" s="78" t="s">
        <v>97</v>
      </c>
      <c r="D26" s="80">
        <v>0</v>
      </c>
      <c r="E26" s="79">
        <v>1</v>
      </c>
      <c r="F26" s="79">
        <v>36</v>
      </c>
      <c r="G26" s="80">
        <f aca="true" t="shared" si="0" ref="G26:G31">ROUND(D26*E26/F26,2)</f>
        <v>0</v>
      </c>
      <c r="I26" s="156"/>
      <c r="J26" s="100"/>
      <c r="K26" s="101"/>
      <c r="L26" s="102"/>
      <c r="M26" s="102"/>
      <c r="N26" s="101"/>
    </row>
    <row r="27" spans="1:14" ht="39" thickBot="1">
      <c r="A27" s="75" t="s">
        <v>102</v>
      </c>
      <c r="B27" s="99" t="s">
        <v>241</v>
      </c>
      <c r="C27" s="78" t="s">
        <v>97</v>
      </c>
      <c r="D27" s="80">
        <v>0</v>
      </c>
      <c r="E27" s="79">
        <v>1</v>
      </c>
      <c r="F27" s="79">
        <v>6</v>
      </c>
      <c r="G27" s="80">
        <f t="shared" si="0"/>
        <v>0</v>
      </c>
      <c r="I27" s="156"/>
      <c r="J27" s="100"/>
      <c r="K27" s="101"/>
      <c r="L27" s="102"/>
      <c r="M27" s="102"/>
      <c r="N27" s="101"/>
    </row>
    <row r="28" spans="1:14" ht="64.5" thickBot="1">
      <c r="A28" s="75" t="s">
        <v>102</v>
      </c>
      <c r="B28" s="99" t="s">
        <v>239</v>
      </c>
      <c r="C28" s="78" t="s">
        <v>97</v>
      </c>
      <c r="D28" s="80">
        <v>0</v>
      </c>
      <c r="E28" s="79">
        <v>1</v>
      </c>
      <c r="F28" s="79">
        <v>12</v>
      </c>
      <c r="G28" s="80">
        <f t="shared" si="0"/>
        <v>0</v>
      </c>
      <c r="I28" s="156"/>
      <c r="J28" s="100"/>
      <c r="K28" s="101"/>
      <c r="L28" s="102"/>
      <c r="M28" s="102"/>
      <c r="N28" s="101"/>
    </row>
    <row r="29" spans="1:14" ht="77.25" thickBot="1">
      <c r="A29" s="75" t="s">
        <v>102</v>
      </c>
      <c r="B29" s="99" t="s">
        <v>242</v>
      </c>
      <c r="C29" s="78" t="s">
        <v>97</v>
      </c>
      <c r="D29" s="80">
        <v>0</v>
      </c>
      <c r="E29" s="79">
        <v>1</v>
      </c>
      <c r="F29" s="79">
        <v>24</v>
      </c>
      <c r="G29" s="80">
        <f t="shared" si="0"/>
        <v>0</v>
      </c>
      <c r="I29" s="97"/>
      <c r="J29" s="104"/>
      <c r="K29" s="101"/>
      <c r="L29" s="102"/>
      <c r="M29" s="102"/>
      <c r="N29" s="102"/>
    </row>
    <row r="30" spans="1:17" ht="26.25" thickBot="1">
      <c r="A30" s="75" t="s">
        <v>102</v>
      </c>
      <c r="B30" s="99" t="s">
        <v>244</v>
      </c>
      <c r="C30" s="78" t="s">
        <v>109</v>
      </c>
      <c r="D30" s="80">
        <v>0</v>
      </c>
      <c r="E30" s="79">
        <v>1</v>
      </c>
      <c r="F30" s="79">
        <v>6</v>
      </c>
      <c r="G30" s="80">
        <f t="shared" si="0"/>
        <v>0</v>
      </c>
      <c r="I30" s="97"/>
      <c r="J30" s="100"/>
      <c r="K30" s="101"/>
      <c r="L30" s="101"/>
      <c r="M30" s="102"/>
      <c r="N30" s="102"/>
      <c r="P30" s="37"/>
      <c r="Q30" s="38"/>
    </row>
    <row r="31" spans="1:14" ht="26.25" thickBot="1">
      <c r="A31" s="75" t="s">
        <v>102</v>
      </c>
      <c r="B31" s="99" t="s">
        <v>243</v>
      </c>
      <c r="C31" s="78" t="s">
        <v>97</v>
      </c>
      <c r="D31" s="80">
        <v>0</v>
      </c>
      <c r="E31" s="79">
        <v>1</v>
      </c>
      <c r="F31" s="79">
        <v>6</v>
      </c>
      <c r="G31" s="80">
        <f t="shared" si="0"/>
        <v>0</v>
      </c>
      <c r="I31" s="97"/>
      <c r="J31" s="100"/>
      <c r="K31" s="101"/>
      <c r="L31" s="101"/>
      <c r="M31" s="102"/>
      <c r="N31" s="102"/>
    </row>
    <row r="32" spans="1:14" ht="42" customHeight="1" thickBot="1">
      <c r="A32" s="75" t="s">
        <v>102</v>
      </c>
      <c r="B32" s="99" t="s">
        <v>245</v>
      </c>
      <c r="C32" s="78" t="s">
        <v>97</v>
      </c>
      <c r="D32" s="80">
        <v>0</v>
      </c>
      <c r="E32" s="79">
        <v>1</v>
      </c>
      <c r="F32" s="79">
        <v>6</v>
      </c>
      <c r="G32" s="80">
        <f>ROUND(D32*E32/F32,2)</f>
        <v>0</v>
      </c>
      <c r="I32" s="97"/>
      <c r="J32" s="105"/>
      <c r="K32" s="101"/>
      <c r="L32" s="101"/>
      <c r="M32" s="102"/>
      <c r="N32" s="102"/>
    </row>
    <row r="33" spans="1:14" ht="51.75" thickBot="1">
      <c r="A33" s="75" t="s">
        <v>102</v>
      </c>
      <c r="B33" s="99" t="s">
        <v>246</v>
      </c>
      <c r="C33" s="78" t="s">
        <v>97</v>
      </c>
      <c r="D33" s="80">
        <v>0</v>
      </c>
      <c r="E33" s="79">
        <v>1</v>
      </c>
      <c r="F33" s="79">
        <v>6</v>
      </c>
      <c r="G33" s="80">
        <f>ROUND(D33*E33/F33,2)</f>
        <v>0</v>
      </c>
      <c r="I33" s="95"/>
      <c r="J33" s="39"/>
      <c r="K33" s="37"/>
      <c r="L33" s="37"/>
      <c r="M33" s="38"/>
      <c r="N33" s="37"/>
    </row>
    <row r="34" spans="1:14" ht="39" thickBot="1">
      <c r="A34" s="75" t="s">
        <v>102</v>
      </c>
      <c r="B34" s="99" t="s">
        <v>247</v>
      </c>
      <c r="C34" s="78" t="s">
        <v>97</v>
      </c>
      <c r="D34" s="80">
        <v>0</v>
      </c>
      <c r="E34" s="79">
        <v>1</v>
      </c>
      <c r="F34" s="79">
        <v>12</v>
      </c>
      <c r="G34" s="80">
        <f>ROUND(D34*E34/F34,2)</f>
        <v>0</v>
      </c>
      <c r="I34" s="95"/>
      <c r="J34" s="40"/>
      <c r="K34" s="37"/>
      <c r="L34" s="37"/>
      <c r="M34" s="38"/>
      <c r="N34" s="38"/>
    </row>
    <row r="35" spans="1:14" ht="15.75" thickBot="1">
      <c r="A35" s="299" t="s">
        <v>105</v>
      </c>
      <c r="B35" s="299"/>
      <c r="C35" s="299"/>
      <c r="D35" s="299"/>
      <c r="E35" s="299"/>
      <c r="F35" s="299"/>
      <c r="G35" s="76">
        <f>SUM(G26:G34)</f>
        <v>0</v>
      </c>
      <c r="I35" s="95"/>
      <c r="J35" s="41"/>
      <c r="K35" s="37"/>
      <c r="L35" s="37"/>
      <c r="M35" s="38"/>
      <c r="N35" s="38"/>
    </row>
    <row r="36" spans="1:7" ht="15">
      <c r="A36" s="71"/>
      <c r="B36" s="71"/>
      <c r="C36" s="71"/>
      <c r="D36" s="71"/>
      <c r="E36" s="71"/>
      <c r="F36" s="71"/>
      <c r="G36" s="71"/>
    </row>
    <row r="37" spans="1:7" ht="15">
      <c r="A37" s="72" t="s">
        <v>110</v>
      </c>
      <c r="B37" s="71"/>
      <c r="C37" s="71"/>
      <c r="D37" s="71"/>
      <c r="E37" s="71"/>
      <c r="F37" s="71"/>
      <c r="G37" s="71"/>
    </row>
  </sheetData>
  <sheetProtection/>
  <mergeCells count="9">
    <mergeCell ref="A24:G24"/>
    <mergeCell ref="I22:N22"/>
    <mergeCell ref="A1:C1"/>
    <mergeCell ref="D1:G1"/>
    <mergeCell ref="A35:F35"/>
    <mergeCell ref="A4:G4"/>
    <mergeCell ref="A9:G9"/>
    <mergeCell ref="A15:F15"/>
    <mergeCell ref="A2:G2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Canuto Mendes</dc:creator>
  <cp:keywords/>
  <dc:description/>
  <cp:lastModifiedBy>Francisco Fonseca</cp:lastModifiedBy>
  <cp:lastPrinted>2018-06-18T23:34:30Z</cp:lastPrinted>
  <dcterms:created xsi:type="dcterms:W3CDTF">2015-11-04T12:29:28Z</dcterms:created>
  <dcterms:modified xsi:type="dcterms:W3CDTF">2018-08-01T12:42:10Z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